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80" windowWidth="27795" windowHeight="12015"/>
  </bookViews>
  <sheets>
    <sheet name="cover" sheetId="40" r:id="rId1"/>
    <sheet name="index" sheetId="4" r:id="rId2"/>
    <sheet name="SER_summary" sheetId="6" r:id="rId3"/>
    <sheet name="SER_hh_num" sheetId="7" r:id="rId4"/>
    <sheet name="SER_hh_fec" sheetId="8" r:id="rId5"/>
    <sheet name="SER_hh_tes" sheetId="9" r:id="rId6"/>
    <sheet name="SER_hh_eff" sheetId="10" r:id="rId7"/>
    <sheet name="SER_hh_emi" sheetId="11" r:id="rId8"/>
    <sheet name="SER_hh_fech" sheetId="12" r:id="rId9"/>
    <sheet name="SER_hh_tesh" sheetId="13" r:id="rId10"/>
    <sheet name="SER_hh_emih" sheetId="14" r:id="rId11"/>
    <sheet name="SER_hh_fecs" sheetId="15" r:id="rId12"/>
    <sheet name="SER_hh_tess" sheetId="16" r:id="rId13"/>
    <sheet name="SER_hh_emis" sheetId="17" r:id="rId14"/>
    <sheet name="SER_hh_num_in" sheetId="18" r:id="rId15"/>
    <sheet name="SER_hh_fec_in" sheetId="19" r:id="rId16"/>
    <sheet name="SER_hh_tes_in" sheetId="20" r:id="rId17"/>
    <sheet name="SER_hh_eff_in" sheetId="21" r:id="rId18"/>
    <sheet name="SER_hh_emi_in" sheetId="22" r:id="rId19"/>
    <sheet name="SER_hh_fech_in" sheetId="23" r:id="rId20"/>
    <sheet name="SER_hh_tesh_in" sheetId="24" r:id="rId21"/>
    <sheet name="SER_hh_emih_in" sheetId="25" r:id="rId22"/>
    <sheet name="SER_hh_fecs_in" sheetId="26" r:id="rId23"/>
    <sheet name="SER_hh_tess_in" sheetId="27" r:id="rId24"/>
    <sheet name="SER_hh_emis_in" sheetId="28" r:id="rId25"/>
    <sheet name="SER_se-appl" sheetId="29" r:id="rId26"/>
    <sheet name="SER_VE" sheetId="30" r:id="rId27"/>
    <sheet name="SER_SL" sheetId="31" r:id="rId28"/>
    <sheet name="SER_BL" sheetId="32" r:id="rId29"/>
    <sheet name="SER_CR" sheetId="33" r:id="rId30"/>
    <sheet name="SER_BT" sheetId="34" r:id="rId31"/>
    <sheet name="SER_IT" sheetId="35" r:id="rId32"/>
    <sheet name="AGR" sheetId="36" r:id="rId33"/>
    <sheet name="AGR_fec" sheetId="37" r:id="rId34"/>
    <sheet name="AGR_ued" sheetId="38" r:id="rId35"/>
    <sheet name="AGR_emi" sheetId="39" r:id="rId36"/>
  </sheets>
  <definedNames>
    <definedName name="_xlnm.Print_Area" localSheetId="32">AGR!$A$1:$L$33</definedName>
    <definedName name="_xlnm.Print_Titles" localSheetId="32">AGR!$1:$1</definedName>
    <definedName name="_xlnm.Print_Titles" localSheetId="35">AGR_emi!$1:$1</definedName>
    <definedName name="_xlnm.Print_Titles" localSheetId="33">AGR_fec!$1:$1</definedName>
    <definedName name="_xlnm.Print_Titles" localSheetId="34">AGR_ued!$1:$1</definedName>
    <definedName name="_xlnm.Print_Titles" localSheetId="28">SER_BL!$1:$1</definedName>
    <definedName name="_xlnm.Print_Titles" localSheetId="30">SER_BT!$1:$1</definedName>
    <definedName name="_xlnm.Print_Titles" localSheetId="29">SER_CR!$1:$1</definedName>
    <definedName name="_xlnm.Print_Titles" localSheetId="6">SER_hh_eff!$1:$1</definedName>
    <definedName name="_xlnm.Print_Titles" localSheetId="17">SER_hh_eff_in!$1:$1</definedName>
    <definedName name="_xlnm.Print_Titles" localSheetId="7">SER_hh_emi!$1:$1</definedName>
    <definedName name="_xlnm.Print_Titles" localSheetId="18">SER_hh_emi_in!$1:$1</definedName>
    <definedName name="_xlnm.Print_Titles" localSheetId="10">SER_hh_emih!$1:$1</definedName>
    <definedName name="_xlnm.Print_Titles" localSheetId="21">SER_hh_emih_in!$1:$1</definedName>
    <definedName name="_xlnm.Print_Titles" localSheetId="13">SER_hh_emis!$1:$1</definedName>
    <definedName name="_xlnm.Print_Titles" localSheetId="24">SER_hh_emis_in!$1:$1</definedName>
    <definedName name="_xlnm.Print_Titles" localSheetId="4">SER_hh_fec!$1:$1</definedName>
    <definedName name="_xlnm.Print_Titles" localSheetId="15">SER_hh_fec_in!$1:$1</definedName>
    <definedName name="_xlnm.Print_Titles" localSheetId="8">SER_hh_fech!$1:$1</definedName>
    <definedName name="_xlnm.Print_Titles" localSheetId="19">SER_hh_fech_in!$1:$1</definedName>
    <definedName name="_xlnm.Print_Titles" localSheetId="11">SER_hh_fecs!$1:$1</definedName>
    <definedName name="_xlnm.Print_Titles" localSheetId="22">SER_hh_fecs_in!$1:$1</definedName>
    <definedName name="_xlnm.Print_Titles" localSheetId="3">SER_hh_num!$1:$1</definedName>
    <definedName name="_xlnm.Print_Titles" localSheetId="14">SER_hh_num_in!$1:$1</definedName>
    <definedName name="_xlnm.Print_Titles" localSheetId="5">SER_hh_tes!$1:$1</definedName>
    <definedName name="_xlnm.Print_Titles" localSheetId="16">SER_hh_tes_in!$1:$1</definedName>
    <definedName name="_xlnm.Print_Titles" localSheetId="9">SER_hh_tesh!$1:$1</definedName>
    <definedName name="_xlnm.Print_Titles" localSheetId="20">SER_hh_tesh_in!$1:$1</definedName>
    <definedName name="_xlnm.Print_Titles" localSheetId="12">SER_hh_tess!$1:$1</definedName>
    <definedName name="_xlnm.Print_Titles" localSheetId="23">SER_hh_tess_in!$1:$1</definedName>
    <definedName name="_xlnm.Print_Titles" localSheetId="31">SER_IT!$1:$1</definedName>
    <definedName name="_xlnm.Print_Titles" localSheetId="25">'SER_se-appl'!$1:$1</definedName>
    <definedName name="_xlnm.Print_Titles" localSheetId="27">SER_SL!$1:$1</definedName>
    <definedName name="_xlnm.Print_Titles" localSheetId="2">SER_summary!$1:$1</definedName>
    <definedName name="_xlnm.Print_Titles" localSheetId="26">SER_VE!$1:$1</definedName>
  </definedNames>
  <calcPr calcId="145621"/>
</workbook>
</file>

<file path=xl/calcChain.xml><?xml version="1.0" encoding="utf-8"?>
<calcChain xmlns="http://schemas.openxmlformats.org/spreadsheetml/2006/main">
  <c r="Q10" i="35" l="1"/>
  <c r="M10" i="35"/>
  <c r="I10" i="35"/>
  <c r="E10" i="35"/>
  <c r="O14" i="35"/>
  <c r="N14" i="35"/>
  <c r="K14" i="35"/>
  <c r="J14" i="35"/>
  <c r="G14" i="35"/>
  <c r="F14" i="35"/>
  <c r="O14" i="34"/>
  <c r="N14" i="34"/>
  <c r="K14" i="34"/>
  <c r="J14" i="34"/>
  <c r="G14" i="34"/>
  <c r="F14" i="34"/>
  <c r="P10" i="33"/>
  <c r="L10" i="33"/>
  <c r="O14" i="33"/>
  <c r="N14" i="33"/>
  <c r="K14" i="33"/>
  <c r="J14" i="33"/>
  <c r="G14" i="33"/>
  <c r="F14" i="33"/>
  <c r="O14" i="32"/>
  <c r="N14" i="32"/>
  <c r="K14" i="32"/>
  <c r="J14" i="32"/>
  <c r="G14" i="32"/>
  <c r="F14" i="32"/>
  <c r="O14" i="31"/>
  <c r="N14" i="31"/>
  <c r="K14" i="31"/>
  <c r="J14" i="31"/>
  <c r="G14" i="31"/>
  <c r="F14" i="31"/>
  <c r="O14" i="30"/>
  <c r="N14" i="30"/>
  <c r="K14" i="30"/>
  <c r="J14" i="30"/>
  <c r="G14" i="30"/>
  <c r="F14" i="30"/>
  <c r="C14" i="32"/>
  <c r="B14" i="33"/>
  <c r="D10" i="33" l="1"/>
  <c r="B14" i="30"/>
  <c r="C14" i="30"/>
  <c r="B14" i="31"/>
  <c r="B14" i="35"/>
  <c r="G10" i="30"/>
  <c r="K10" i="30"/>
  <c r="O10" i="30"/>
  <c r="G10" i="32"/>
  <c r="K10" i="32"/>
  <c r="O10" i="32"/>
  <c r="G10" i="34"/>
  <c r="K10" i="34"/>
  <c r="O10" i="34"/>
  <c r="C14" i="34"/>
  <c r="E14" i="30"/>
  <c r="I14" i="30"/>
  <c r="M14" i="30"/>
  <c r="Q14" i="30"/>
  <c r="E14" i="31"/>
  <c r="I14" i="31"/>
  <c r="M14" i="31"/>
  <c r="Q14" i="31"/>
  <c r="E14" i="32"/>
  <c r="I14" i="32"/>
  <c r="M14" i="32"/>
  <c r="Q14" i="32"/>
  <c r="E14" i="33"/>
  <c r="I14" i="33"/>
  <c r="M14" i="33"/>
  <c r="Q14" i="33"/>
  <c r="E14" i="34"/>
  <c r="I14" i="34"/>
  <c r="M14" i="34"/>
  <c r="Q14" i="34"/>
  <c r="E14" i="35"/>
  <c r="I14" i="35"/>
  <c r="Q14" i="35"/>
  <c r="C10" i="33"/>
  <c r="C14" i="33"/>
  <c r="B14" i="32"/>
  <c r="C10" i="32"/>
  <c r="D14" i="30"/>
  <c r="H14" i="30"/>
  <c r="L14" i="30"/>
  <c r="P14" i="30"/>
  <c r="D14" i="31"/>
  <c r="H14" i="31"/>
  <c r="L14" i="31"/>
  <c r="P14" i="31"/>
  <c r="D14" i="32"/>
  <c r="H14" i="32"/>
  <c r="L14" i="32"/>
  <c r="P14" i="32"/>
  <c r="D14" i="33"/>
  <c r="H14" i="33"/>
  <c r="L14" i="33"/>
  <c r="P14" i="33"/>
  <c r="D14" i="34"/>
  <c r="H14" i="34"/>
  <c r="L14" i="34"/>
  <c r="P14" i="34"/>
  <c r="D14" i="35"/>
  <c r="H14" i="35"/>
  <c r="L14" i="35"/>
  <c r="P14" i="35"/>
  <c r="C14" i="35"/>
  <c r="C14" i="31"/>
  <c r="C10" i="30"/>
  <c r="B14" i="34"/>
  <c r="M14" i="35"/>
  <c r="C10" i="34"/>
  <c r="D10" i="30"/>
  <c r="L10" i="30"/>
  <c r="P10" i="30"/>
  <c r="G10" i="31"/>
  <c r="K10" i="31"/>
  <c r="O10" i="31"/>
  <c r="G10" i="33"/>
  <c r="K10" i="33"/>
  <c r="O10" i="33"/>
  <c r="G10" i="35"/>
  <c r="K10" i="35"/>
  <c r="O10" i="35"/>
  <c r="C10" i="35"/>
  <c r="C10" i="31"/>
  <c r="H10" i="35"/>
  <c r="L10" i="35"/>
  <c r="P10" i="35"/>
  <c r="F10" i="35"/>
  <c r="J10" i="35"/>
  <c r="N10" i="35"/>
  <c r="D10" i="35"/>
  <c r="D10" i="34"/>
  <c r="H10" i="34"/>
  <c r="L10" i="34"/>
  <c r="P10" i="34"/>
  <c r="E10" i="34"/>
  <c r="I10" i="34"/>
  <c r="M10" i="34"/>
  <c r="Q10" i="34"/>
  <c r="F10" i="34"/>
  <c r="J10" i="34"/>
  <c r="N10" i="34"/>
  <c r="H10" i="33"/>
  <c r="E10" i="33"/>
  <c r="I10" i="33"/>
  <c r="M10" i="33"/>
  <c r="Q10" i="33"/>
  <c r="F10" i="33"/>
  <c r="J10" i="33"/>
  <c r="N10" i="33"/>
  <c r="D10" i="32"/>
  <c r="H10" i="32"/>
  <c r="L10" i="32"/>
  <c r="P10" i="32"/>
  <c r="E10" i="32"/>
  <c r="I10" i="32"/>
  <c r="M10" i="32"/>
  <c r="Q10" i="32"/>
  <c r="F10" i="32"/>
  <c r="J10" i="32"/>
  <c r="N10" i="32"/>
  <c r="D10" i="31"/>
  <c r="H10" i="31"/>
  <c r="L10" i="31"/>
  <c r="P10" i="31"/>
  <c r="E10" i="31"/>
  <c r="I10" i="31"/>
  <c r="M10" i="31"/>
  <c r="Q10" i="31"/>
  <c r="F10" i="31"/>
  <c r="J10" i="31"/>
  <c r="N10" i="31"/>
  <c r="H10" i="30"/>
  <c r="E10" i="30"/>
  <c r="I10" i="30"/>
  <c r="M10" i="30"/>
  <c r="Q10" i="30"/>
  <c r="F10" i="30"/>
  <c r="J10" i="30"/>
  <c r="N10" i="30"/>
  <c r="B55" i="29" l="1"/>
  <c r="H37" i="29"/>
  <c r="N36" i="29"/>
  <c r="J36" i="29"/>
  <c r="F36" i="29"/>
  <c r="Q57" i="29"/>
  <c r="P57" i="29"/>
  <c r="O57" i="29"/>
  <c r="N57" i="29"/>
  <c r="M57" i="29"/>
  <c r="L57" i="29"/>
  <c r="K57" i="29"/>
  <c r="J57" i="29"/>
  <c r="I57" i="29"/>
  <c r="H57" i="29"/>
  <c r="G57" i="29"/>
  <c r="F57" i="29"/>
  <c r="E57" i="29"/>
  <c r="D57" i="29"/>
  <c r="Q56" i="29"/>
  <c r="P56" i="29"/>
  <c r="O56" i="29"/>
  <c r="N56" i="29"/>
  <c r="M56" i="29"/>
  <c r="L56" i="29"/>
  <c r="K56" i="29"/>
  <c r="J56" i="29"/>
  <c r="I56" i="29"/>
  <c r="H56" i="29"/>
  <c r="G56" i="29"/>
  <c r="F56" i="29"/>
  <c r="E56" i="29"/>
  <c r="D56" i="29"/>
  <c r="Q55" i="29"/>
  <c r="P55" i="29"/>
  <c r="O55" i="29"/>
  <c r="N55" i="29"/>
  <c r="M55" i="29"/>
  <c r="L55" i="29"/>
  <c r="K55" i="29"/>
  <c r="J55" i="29"/>
  <c r="I55" i="29"/>
  <c r="H55" i="29"/>
  <c r="G55" i="29"/>
  <c r="F55" i="29"/>
  <c r="E55" i="29"/>
  <c r="D55" i="29"/>
  <c r="Q54" i="29"/>
  <c r="P54" i="29"/>
  <c r="O54" i="29"/>
  <c r="N54" i="29"/>
  <c r="M54" i="29"/>
  <c r="L54" i="29"/>
  <c r="K54" i="29"/>
  <c r="J54" i="29"/>
  <c r="I54" i="29"/>
  <c r="H54" i="29"/>
  <c r="G54" i="29"/>
  <c r="F54" i="29"/>
  <c r="E54" i="29"/>
  <c r="D54" i="29"/>
  <c r="Q53" i="29"/>
  <c r="P53" i="29"/>
  <c r="O53" i="29"/>
  <c r="N53" i="29"/>
  <c r="M53" i="29"/>
  <c r="L53" i="29"/>
  <c r="K53" i="29"/>
  <c r="J53" i="29"/>
  <c r="H53" i="29"/>
  <c r="G53" i="29"/>
  <c r="F53" i="29"/>
  <c r="E53" i="29"/>
  <c r="D53" i="29"/>
  <c r="Q52" i="29"/>
  <c r="N52" i="29"/>
  <c r="M52" i="29"/>
  <c r="K52" i="29"/>
  <c r="J52" i="29"/>
  <c r="I52" i="29"/>
  <c r="F52" i="29"/>
  <c r="E52" i="29"/>
  <c r="D3" i="29"/>
  <c r="C56" i="29" l="1"/>
  <c r="O3" i="29"/>
  <c r="F3" i="29"/>
  <c r="J3" i="29"/>
  <c r="N3" i="29"/>
  <c r="H3" i="29"/>
  <c r="P3" i="29"/>
  <c r="K3" i="29"/>
  <c r="N11" i="29"/>
  <c r="H36" i="29"/>
  <c r="L36" i="29"/>
  <c r="P36" i="29"/>
  <c r="F37" i="29"/>
  <c r="J37" i="29"/>
  <c r="N37" i="29"/>
  <c r="H38" i="29"/>
  <c r="L38" i="29"/>
  <c r="P38" i="29"/>
  <c r="F39" i="29"/>
  <c r="J39" i="29"/>
  <c r="N39" i="29"/>
  <c r="H40" i="29"/>
  <c r="L40" i="29"/>
  <c r="P40" i="29"/>
  <c r="F41" i="29"/>
  <c r="I3" i="29"/>
  <c r="L37" i="29"/>
  <c r="C3" i="29"/>
  <c r="C52" i="29"/>
  <c r="C36" i="29"/>
  <c r="C40" i="29"/>
  <c r="L3" i="29"/>
  <c r="K11" i="29"/>
  <c r="B52" i="29"/>
  <c r="B56" i="29"/>
  <c r="E36" i="29"/>
  <c r="M36" i="29"/>
  <c r="G37" i="29"/>
  <c r="O37" i="29"/>
  <c r="I38" i="29"/>
  <c r="Q38" i="29"/>
  <c r="K39" i="29"/>
  <c r="E40" i="29"/>
  <c r="M40" i="29"/>
  <c r="G41" i="29"/>
  <c r="O41" i="29"/>
  <c r="C41" i="29"/>
  <c r="D37" i="29"/>
  <c r="F11" i="29"/>
  <c r="Q11" i="29"/>
  <c r="G11" i="29"/>
  <c r="O11" i="29"/>
  <c r="I11" i="29"/>
  <c r="G36" i="29"/>
  <c r="K36" i="29"/>
  <c r="O36" i="29"/>
  <c r="E37" i="29"/>
  <c r="I37" i="29"/>
  <c r="M37" i="29"/>
  <c r="Q37" i="29"/>
  <c r="G38" i="29"/>
  <c r="K38" i="29"/>
  <c r="O38" i="29"/>
  <c r="E39" i="29"/>
  <c r="I39" i="29"/>
  <c r="M39" i="29"/>
  <c r="Q39" i="29"/>
  <c r="G40" i="29"/>
  <c r="K40" i="29"/>
  <c r="O40" i="29"/>
  <c r="E41" i="29"/>
  <c r="I41" i="29"/>
  <c r="M41" i="29"/>
  <c r="Q41" i="29"/>
  <c r="B53" i="29"/>
  <c r="B57" i="29"/>
  <c r="C39" i="29"/>
  <c r="I36" i="29"/>
  <c r="Q36" i="29"/>
  <c r="K37" i="29"/>
  <c r="E38" i="29"/>
  <c r="M38" i="29"/>
  <c r="G39" i="29"/>
  <c r="O39" i="29"/>
  <c r="I40" i="29"/>
  <c r="Q40" i="29"/>
  <c r="K41" i="29"/>
  <c r="D39" i="29"/>
  <c r="D41" i="29"/>
  <c r="C11" i="29"/>
  <c r="E3" i="29"/>
  <c r="M3" i="29"/>
  <c r="Q3" i="29"/>
  <c r="G3" i="29"/>
  <c r="J11" i="29"/>
  <c r="D11" i="29"/>
  <c r="H11" i="29"/>
  <c r="L11" i="29"/>
  <c r="P11" i="29"/>
  <c r="D36" i="29"/>
  <c r="D38" i="29"/>
  <c r="D40" i="29"/>
  <c r="B3" i="29"/>
  <c r="B54" i="29"/>
  <c r="B11" i="29"/>
  <c r="J41" i="29"/>
  <c r="N41" i="29"/>
  <c r="G52" i="29"/>
  <c r="O52" i="29"/>
  <c r="I53" i="29"/>
  <c r="M11" i="29"/>
  <c r="P37" i="29"/>
  <c r="F38" i="29"/>
  <c r="J38" i="29"/>
  <c r="N38" i="29"/>
  <c r="H39" i="29"/>
  <c r="L39" i="29"/>
  <c r="P39" i="29"/>
  <c r="F40" i="29"/>
  <c r="J40" i="29"/>
  <c r="N40" i="29"/>
  <c r="H41" i="29"/>
  <c r="L41" i="29"/>
  <c r="P41" i="29"/>
  <c r="E11" i="29"/>
  <c r="D52" i="29"/>
  <c r="H52" i="29"/>
  <c r="L52" i="29"/>
  <c r="P52" i="29"/>
  <c r="C55" i="29"/>
  <c r="C38" i="29"/>
  <c r="C54" i="29"/>
  <c r="C37" i="29"/>
  <c r="C57" i="29"/>
  <c r="C53" i="29"/>
  <c r="P17" i="39" l="1"/>
  <c r="D9" i="39"/>
  <c r="C9" i="38"/>
  <c r="P17" i="38"/>
  <c r="G9" i="36"/>
  <c r="K19" i="36"/>
  <c r="O17" i="37"/>
  <c r="O9" i="37"/>
  <c r="F17" i="38"/>
  <c r="C17" i="38"/>
  <c r="J17" i="39"/>
  <c r="G17" i="39"/>
  <c r="N9" i="36"/>
  <c r="B19" i="36"/>
  <c r="F19" i="36"/>
  <c r="J19" i="36"/>
  <c r="N19" i="36"/>
  <c r="B17" i="37"/>
  <c r="F17" i="37"/>
  <c r="J17" i="37"/>
  <c r="N17" i="37"/>
  <c r="B9" i="37"/>
  <c r="F9" i="37"/>
  <c r="J9" i="37"/>
  <c r="J5" i="37" s="1"/>
  <c r="N9" i="37"/>
  <c r="N5" i="37" s="1"/>
  <c r="B5" i="37"/>
  <c r="F5" i="37"/>
  <c r="B17" i="38"/>
  <c r="O9" i="38"/>
  <c r="F9" i="38"/>
  <c r="J9" i="38"/>
  <c r="N9" i="38"/>
  <c r="L17" i="38"/>
  <c r="E17" i="38"/>
  <c r="I17" i="38"/>
  <c r="M17" i="38"/>
  <c r="Q17" i="38"/>
  <c r="B17" i="39"/>
  <c r="P9" i="39"/>
  <c r="F9" i="39"/>
  <c r="J9" i="39"/>
  <c r="N9" i="39"/>
  <c r="C9" i="39"/>
  <c r="G9" i="39"/>
  <c r="K9" i="39"/>
  <c r="O9" i="39"/>
  <c r="L17" i="39"/>
  <c r="E17" i="39"/>
  <c r="I17" i="39"/>
  <c r="M17" i="39"/>
  <c r="Q17" i="39"/>
  <c r="C9" i="36"/>
  <c r="C19" i="36"/>
  <c r="O19" i="36"/>
  <c r="G17" i="37"/>
  <c r="C9" i="37"/>
  <c r="N17" i="38"/>
  <c r="F17" i="39"/>
  <c r="N17" i="39"/>
  <c r="C17" i="39"/>
  <c r="K17" i="39"/>
  <c r="O17" i="39"/>
  <c r="P9" i="36"/>
  <c r="H14" i="36"/>
  <c r="P14" i="36"/>
  <c r="D19" i="36"/>
  <c r="L19" i="36"/>
  <c r="D17" i="37"/>
  <c r="H17" i="37"/>
  <c r="L17" i="37"/>
  <c r="P17" i="37"/>
  <c r="D9" i="37"/>
  <c r="H9" i="37"/>
  <c r="L9" i="37"/>
  <c r="P9" i="37"/>
  <c r="D5" i="37"/>
  <c r="H5" i="37"/>
  <c r="L5" i="37"/>
  <c r="P5" i="37"/>
  <c r="G9" i="38"/>
  <c r="D9" i="38"/>
  <c r="H9" i="38"/>
  <c r="L9" i="38"/>
  <c r="P9" i="38"/>
  <c r="D17" i="38"/>
  <c r="O17" i="38"/>
  <c r="H9" i="39"/>
  <c r="D17" i="39"/>
  <c r="G19" i="36"/>
  <c r="C17" i="37"/>
  <c r="K17" i="37"/>
  <c r="G9" i="37"/>
  <c r="K9" i="37"/>
  <c r="J17" i="38"/>
  <c r="G17" i="38"/>
  <c r="K17" i="38"/>
  <c r="L9" i="36"/>
  <c r="D14" i="36"/>
  <c r="H19" i="36"/>
  <c r="P19" i="36"/>
  <c r="E19" i="36"/>
  <c r="I19" i="36"/>
  <c r="M19" i="36"/>
  <c r="Q19" i="36"/>
  <c r="E17" i="37"/>
  <c r="I17" i="37"/>
  <c r="M17" i="37"/>
  <c r="Q17" i="37"/>
  <c r="E9" i="37"/>
  <c r="I9" i="37"/>
  <c r="M9" i="37"/>
  <c r="Q9" i="37"/>
  <c r="Q5" i="37" s="1"/>
  <c r="E5" i="37"/>
  <c r="I5" i="37"/>
  <c r="B9" i="38"/>
  <c r="K9" i="38"/>
  <c r="E9" i="38"/>
  <c r="I9" i="38"/>
  <c r="M9" i="38"/>
  <c r="Q9" i="38"/>
  <c r="H17" i="38"/>
  <c r="B9" i="39"/>
  <c r="L9" i="39"/>
  <c r="E9" i="39"/>
  <c r="I9" i="39"/>
  <c r="M9" i="39"/>
  <c r="Q9" i="39"/>
  <c r="H17" i="39"/>
  <c r="L14" i="36"/>
  <c r="Q14" i="36"/>
  <c r="M14" i="36"/>
  <c r="I14" i="36"/>
  <c r="E14" i="36"/>
  <c r="F14" i="36"/>
  <c r="J14" i="36"/>
  <c r="N14" i="36"/>
  <c r="O14" i="36"/>
  <c r="K14" i="36"/>
  <c r="G14" i="36"/>
  <c r="C14" i="36"/>
  <c r="B14" i="36"/>
  <c r="F9" i="36"/>
  <c r="L5" i="38" l="1"/>
  <c r="G5" i="39"/>
  <c r="L12" i="36"/>
  <c r="P5" i="39"/>
  <c r="P28" i="36" s="1"/>
  <c r="C5" i="37"/>
  <c r="K5" i="39"/>
  <c r="K28" i="36" s="1"/>
  <c r="J5" i="38"/>
  <c r="B5" i="38"/>
  <c r="K9" i="36"/>
  <c r="I12" i="36"/>
  <c r="H5" i="38"/>
  <c r="D5" i="38"/>
  <c r="N5" i="39"/>
  <c r="N28" i="36" s="1"/>
  <c r="J5" i="39"/>
  <c r="M9" i="36"/>
  <c r="D9" i="36"/>
  <c r="L5" i="39"/>
  <c r="L28" i="36" s="1"/>
  <c r="P5" i="38"/>
  <c r="E5" i="38"/>
  <c r="G5" i="37"/>
  <c r="O5" i="37"/>
  <c r="B5" i="39"/>
  <c r="B28" i="36" s="1"/>
  <c r="M5" i="38"/>
  <c r="E9" i="36"/>
  <c r="J9" i="36"/>
  <c r="B12" i="36"/>
  <c r="O9" i="36"/>
  <c r="H9" i="36"/>
  <c r="Q9" i="36"/>
  <c r="K12" i="36"/>
  <c r="F12" i="36"/>
  <c r="D12" i="36"/>
  <c r="Q12" i="36"/>
  <c r="N5" i="38"/>
  <c r="O5" i="39"/>
  <c r="H5" i="39"/>
  <c r="M5" i="39"/>
  <c r="E5" i="39"/>
  <c r="D5" i="39"/>
  <c r="B9" i="36"/>
  <c r="O12" i="36"/>
  <c r="F5" i="38"/>
  <c r="F5" i="39"/>
  <c r="K5" i="37"/>
  <c r="Q5" i="39"/>
  <c r="I5" i="39"/>
  <c r="C5" i="38"/>
  <c r="E12" i="36"/>
  <c r="J28" i="36"/>
  <c r="M5" i="37"/>
  <c r="K5" i="38"/>
  <c r="I9" i="36"/>
  <c r="C12" i="36"/>
  <c r="N12" i="36"/>
  <c r="P12" i="36"/>
  <c r="G28" i="36"/>
  <c r="G12" i="36"/>
  <c r="J12" i="36"/>
  <c r="H12" i="36"/>
  <c r="M12" i="36"/>
  <c r="C5" i="39"/>
  <c r="G5" i="38"/>
  <c r="O5" i="38"/>
  <c r="Q5" i="38"/>
  <c r="I5" i="38"/>
  <c r="E28" i="36" l="1"/>
  <c r="O28" i="36"/>
  <c r="I28" i="36"/>
  <c r="H28" i="36"/>
  <c r="C28" i="36"/>
  <c r="F28" i="36"/>
  <c r="M28" i="36"/>
  <c r="Q28" i="36"/>
  <c r="D28" i="36"/>
  <c r="C16" i="22" l="1"/>
  <c r="C16" i="7"/>
  <c r="D29" i="22"/>
  <c r="H29" i="22"/>
  <c r="L29" i="22"/>
  <c r="P29" i="22"/>
  <c r="E4" i="18"/>
  <c r="I4" i="18"/>
  <c r="M4" i="18"/>
  <c r="Q4" i="18"/>
  <c r="H16" i="18"/>
  <c r="D29" i="18"/>
  <c r="H29" i="18"/>
  <c r="L29" i="18"/>
  <c r="P29" i="18"/>
  <c r="K4" i="19"/>
  <c r="G16" i="19"/>
  <c r="O29" i="19"/>
  <c r="G16" i="20"/>
  <c r="M19" i="22"/>
  <c r="O29" i="20"/>
  <c r="K4" i="22"/>
  <c r="F16" i="18"/>
  <c r="J16" i="18"/>
  <c r="N16" i="18"/>
  <c r="F19" i="18"/>
  <c r="I19" i="22"/>
  <c r="G29" i="20"/>
  <c r="K29" i="20"/>
  <c r="G4" i="18"/>
  <c r="K4" i="18"/>
  <c r="O4" i="19"/>
  <c r="O16" i="20"/>
  <c r="I19" i="20"/>
  <c r="Q19" i="20"/>
  <c r="J4" i="19"/>
  <c r="F4" i="20"/>
  <c r="J4" i="20"/>
  <c r="N4" i="20"/>
  <c r="D4" i="20"/>
  <c r="H4" i="20"/>
  <c r="P4" i="20"/>
  <c r="F16" i="20"/>
  <c r="J16" i="20"/>
  <c r="N16" i="20"/>
  <c r="D16" i="20"/>
  <c r="H16" i="20"/>
  <c r="L16" i="20"/>
  <c r="P16" i="20"/>
  <c r="N19" i="20"/>
  <c r="O16" i="22"/>
  <c r="O4" i="18"/>
  <c r="G4" i="19"/>
  <c r="D16" i="19"/>
  <c r="H16" i="19"/>
  <c r="L16" i="19"/>
  <c r="P16" i="19"/>
  <c r="F16" i="19"/>
  <c r="J16" i="19"/>
  <c r="G29" i="19"/>
  <c r="K29" i="19"/>
  <c r="G4" i="20"/>
  <c r="K4" i="20"/>
  <c r="O4" i="20"/>
  <c r="K16" i="20"/>
  <c r="Q19" i="18"/>
  <c r="L16" i="18"/>
  <c r="N4" i="22"/>
  <c r="N16" i="22"/>
  <c r="G29" i="18"/>
  <c r="K29" i="18"/>
  <c r="O29" i="18"/>
  <c r="N16" i="19"/>
  <c r="G16" i="7"/>
  <c r="K16" i="7"/>
  <c r="O16" i="7"/>
  <c r="C16" i="19"/>
  <c r="E19" i="19"/>
  <c r="Q19" i="19"/>
  <c r="N29" i="19"/>
  <c r="L4" i="20"/>
  <c r="J19" i="20"/>
  <c r="E4" i="22"/>
  <c r="I4" i="22"/>
  <c r="M4" i="22"/>
  <c r="Q4" i="22"/>
  <c r="G4" i="22"/>
  <c r="O4" i="22"/>
  <c r="E29" i="22"/>
  <c r="I29" i="22"/>
  <c r="M29" i="22"/>
  <c r="Q29" i="22"/>
  <c r="G29" i="22"/>
  <c r="K29" i="22"/>
  <c r="O29" i="22"/>
  <c r="B16" i="11"/>
  <c r="C29" i="7"/>
  <c r="C4" i="22"/>
  <c r="C19" i="22"/>
  <c r="C29" i="22"/>
  <c r="C19" i="20"/>
  <c r="E16" i="19"/>
  <c r="I16" i="19"/>
  <c r="M16" i="19"/>
  <c r="Q16" i="19"/>
  <c r="K16" i="19"/>
  <c r="O16" i="19"/>
  <c r="G19" i="19"/>
  <c r="K19" i="19"/>
  <c r="O19" i="19"/>
  <c r="I19" i="19"/>
  <c r="M19" i="19"/>
  <c r="F19" i="20"/>
  <c r="F4" i="22"/>
  <c r="J4" i="22"/>
  <c r="F16" i="22"/>
  <c r="J16" i="22"/>
  <c r="H19" i="22"/>
  <c r="P19" i="22"/>
  <c r="O4" i="7"/>
  <c r="E16" i="18"/>
  <c r="I16" i="18"/>
  <c r="M16" i="18"/>
  <c r="Q16" i="18"/>
  <c r="G16" i="18"/>
  <c r="O16" i="18"/>
  <c r="G19" i="18"/>
  <c r="K19" i="18"/>
  <c r="O19" i="18"/>
  <c r="E19" i="18"/>
  <c r="I19" i="18"/>
  <c r="M19" i="18"/>
  <c r="C16" i="18"/>
  <c r="D19" i="19"/>
  <c r="H19" i="19"/>
  <c r="L19" i="19"/>
  <c r="P19" i="19"/>
  <c r="F29" i="19"/>
  <c r="J29" i="19"/>
  <c r="G16" i="22"/>
  <c r="K16" i="22"/>
  <c r="E19" i="22"/>
  <c r="Q19" i="22"/>
  <c r="F29" i="22"/>
  <c r="J29" i="22"/>
  <c r="N29" i="22"/>
  <c r="D16" i="18"/>
  <c r="P16" i="18"/>
  <c r="N19" i="18"/>
  <c r="C4" i="7"/>
  <c r="K4" i="7"/>
  <c r="H16" i="7"/>
  <c r="L16" i="7"/>
  <c r="D4" i="19"/>
  <c r="H4" i="19"/>
  <c r="L4" i="19"/>
  <c r="P4" i="19"/>
  <c r="F4" i="19"/>
  <c r="N4" i="19"/>
  <c r="G19" i="20"/>
  <c r="K19" i="20"/>
  <c r="O19" i="20"/>
  <c r="E19" i="20"/>
  <c r="M19" i="20"/>
  <c r="D29" i="20"/>
  <c r="H29" i="20"/>
  <c r="L29" i="20"/>
  <c r="P29" i="20"/>
  <c r="F19" i="22"/>
  <c r="J19" i="22"/>
  <c r="N19" i="22"/>
  <c r="D19" i="22"/>
  <c r="L19" i="22"/>
  <c r="F16" i="7"/>
  <c r="J16" i="7"/>
  <c r="C19" i="7"/>
  <c r="G19" i="7"/>
  <c r="K19" i="7"/>
  <c r="O19" i="7"/>
  <c r="F19" i="7"/>
  <c r="J19" i="7"/>
  <c r="N19" i="7"/>
  <c r="G15" i="18"/>
  <c r="K15" i="18"/>
  <c r="O15" i="18"/>
  <c r="K16" i="18"/>
  <c r="G4" i="7"/>
  <c r="D16" i="7"/>
  <c r="P16" i="7"/>
  <c r="E4" i="19"/>
  <c r="I4" i="19"/>
  <c r="M4" i="19"/>
  <c r="Q4" i="19"/>
  <c r="E29" i="19"/>
  <c r="I29" i="19"/>
  <c r="M29" i="19"/>
  <c r="Q29" i="19"/>
  <c r="E16" i="20"/>
  <c r="I16" i="20"/>
  <c r="M16" i="20"/>
  <c r="Q16" i="20"/>
  <c r="D19" i="20"/>
  <c r="H19" i="20"/>
  <c r="L19" i="20"/>
  <c r="P19" i="20"/>
  <c r="E29" i="20"/>
  <c r="I29" i="20"/>
  <c r="M29" i="20"/>
  <c r="Q29" i="20"/>
  <c r="E16" i="22"/>
  <c r="I16" i="22"/>
  <c r="M16" i="22"/>
  <c r="Q16" i="22"/>
  <c r="G19" i="22"/>
  <c r="K19" i="22"/>
  <c r="O19" i="22"/>
  <c r="G29" i="7"/>
  <c r="K29" i="7"/>
  <c r="O29" i="7"/>
  <c r="D15" i="18"/>
  <c r="H15" i="18"/>
  <c r="L15" i="18"/>
  <c r="P15" i="18"/>
  <c r="J19" i="18"/>
  <c r="F29" i="18"/>
  <c r="J29" i="18"/>
  <c r="N29" i="18"/>
  <c r="C4" i="19"/>
  <c r="C16" i="20"/>
  <c r="E16" i="7"/>
  <c r="I16" i="7"/>
  <c r="M16" i="7"/>
  <c r="Q16" i="7"/>
  <c r="N16" i="7"/>
  <c r="D19" i="7"/>
  <c r="H19" i="7"/>
  <c r="L19" i="7"/>
  <c r="P19" i="7"/>
  <c r="E19" i="7"/>
  <c r="I19" i="7"/>
  <c r="M19" i="7"/>
  <c r="Q19" i="7"/>
  <c r="D29" i="7"/>
  <c r="H29" i="7"/>
  <c r="L29" i="7"/>
  <c r="P29" i="7"/>
  <c r="D4" i="18"/>
  <c r="L4" i="18"/>
  <c r="C29" i="19"/>
  <c r="C4" i="20"/>
  <c r="F19" i="19"/>
  <c r="J19" i="19"/>
  <c r="N19" i="19"/>
  <c r="D29" i="19"/>
  <c r="H29" i="19"/>
  <c r="L29" i="19"/>
  <c r="P29" i="19"/>
  <c r="E4" i="20"/>
  <c r="I4" i="20"/>
  <c r="M4" i="20"/>
  <c r="Q4" i="20"/>
  <c r="F29" i="20"/>
  <c r="J29" i="20"/>
  <c r="N29" i="20"/>
  <c r="D4" i="22"/>
  <c r="H4" i="22"/>
  <c r="L4" i="22"/>
  <c r="P4" i="22"/>
  <c r="D16" i="22"/>
  <c r="H16" i="22"/>
  <c r="L16" i="22"/>
  <c r="P16" i="22"/>
  <c r="D15" i="7"/>
  <c r="H15" i="7"/>
  <c r="L15" i="7"/>
  <c r="P15" i="7"/>
  <c r="F15" i="7"/>
  <c r="J15" i="7"/>
  <c r="N15" i="7"/>
  <c r="E29" i="7"/>
  <c r="I29" i="7"/>
  <c r="M29" i="7"/>
  <c r="Q29" i="7"/>
  <c r="F29" i="7"/>
  <c r="J29" i="7"/>
  <c r="F4" i="18"/>
  <c r="J15" i="18"/>
  <c r="N4" i="18"/>
  <c r="D19" i="18"/>
  <c r="H19" i="18"/>
  <c r="L19" i="18"/>
  <c r="P19" i="18"/>
  <c r="E29" i="18"/>
  <c r="I29" i="18"/>
  <c r="M29" i="18"/>
  <c r="Q29" i="18"/>
  <c r="C19" i="19"/>
  <c r="C29" i="20"/>
  <c r="E4" i="7"/>
  <c r="I4" i="7"/>
  <c r="M4" i="7"/>
  <c r="Q4" i="7"/>
  <c r="F4" i="7"/>
  <c r="J4" i="7"/>
  <c r="N4" i="7"/>
  <c r="C15" i="7"/>
  <c r="G15" i="7"/>
  <c r="K15" i="7"/>
  <c r="O15" i="7"/>
  <c r="N29" i="7"/>
  <c r="H4" i="18"/>
  <c r="P4" i="18"/>
  <c r="I15" i="18"/>
  <c r="Q15" i="18"/>
  <c r="F15" i="18"/>
  <c r="N15" i="18"/>
  <c r="J4" i="18"/>
  <c r="E15" i="18"/>
  <c r="M15" i="18"/>
  <c r="D4" i="7"/>
  <c r="L4" i="7"/>
  <c r="P4" i="7"/>
  <c r="E15" i="7"/>
  <c r="I15" i="7"/>
  <c r="M15" i="7"/>
  <c r="Q15" i="7"/>
  <c r="H4" i="7"/>
  <c r="M3" i="19"/>
  <c r="D4" i="11"/>
  <c r="H4" i="11"/>
  <c r="L4" i="11"/>
  <c r="P4" i="11"/>
  <c r="C4" i="11"/>
  <c r="K4" i="11"/>
  <c r="O4" i="11"/>
  <c r="C16" i="11"/>
  <c r="G16" i="11"/>
  <c r="K16" i="11"/>
  <c r="O16" i="11"/>
  <c r="N19" i="11"/>
  <c r="C15" i="18"/>
  <c r="G4" i="11"/>
  <c r="O29" i="11"/>
  <c r="E16" i="11"/>
  <c r="I16" i="11"/>
  <c r="M16" i="11"/>
  <c r="Q16" i="11"/>
  <c r="F19" i="11"/>
  <c r="J19" i="11"/>
  <c r="C4" i="18"/>
  <c r="C19" i="18"/>
  <c r="C29" i="18"/>
  <c r="B19" i="11"/>
  <c r="B29" i="11"/>
  <c r="C29" i="11"/>
  <c r="G29" i="11"/>
  <c r="K29" i="11"/>
  <c r="E4" i="11"/>
  <c r="I4" i="11"/>
  <c r="M4" i="11"/>
  <c r="Q4" i="11"/>
  <c r="F4" i="11"/>
  <c r="J4" i="11"/>
  <c r="N4" i="11"/>
  <c r="D16" i="11"/>
  <c r="H16" i="11"/>
  <c r="L16" i="11"/>
  <c r="P16" i="11"/>
  <c r="C19" i="11"/>
  <c r="G19" i="11"/>
  <c r="K19" i="11"/>
  <c r="O19" i="11"/>
  <c r="B4" i="11"/>
  <c r="N16" i="11"/>
  <c r="D19" i="11"/>
  <c r="H19" i="11"/>
  <c r="L19" i="11"/>
  <c r="P19" i="11"/>
  <c r="E19" i="11"/>
  <c r="I19" i="11"/>
  <c r="M19" i="11"/>
  <c r="Q19" i="11"/>
  <c r="D29" i="11"/>
  <c r="H29" i="11"/>
  <c r="L29" i="11"/>
  <c r="P29" i="11"/>
  <c r="F16" i="11"/>
  <c r="J16" i="11"/>
  <c r="E29" i="11"/>
  <c r="I29" i="11"/>
  <c r="M29" i="11"/>
  <c r="Q29" i="11"/>
  <c r="F29" i="11"/>
  <c r="J29" i="11"/>
  <c r="N29" i="11"/>
  <c r="C19" i="9"/>
  <c r="D19" i="9"/>
  <c r="G19" i="9"/>
  <c r="H19" i="9"/>
  <c r="K19" i="9"/>
  <c r="L19" i="9"/>
  <c r="O19" i="9"/>
  <c r="P19" i="9"/>
  <c r="E19" i="9"/>
  <c r="I19" i="9"/>
  <c r="M19" i="9"/>
  <c r="Q19" i="9"/>
  <c r="F19" i="9"/>
  <c r="J19" i="9"/>
  <c r="N19" i="9"/>
  <c r="H3" i="7" l="1"/>
  <c r="H3" i="18"/>
  <c r="F3" i="7"/>
  <c r="E3" i="7"/>
  <c r="D3" i="18"/>
  <c r="G3" i="7"/>
  <c r="K3" i="7"/>
  <c r="K3" i="18"/>
  <c r="Q3" i="18"/>
  <c r="L3" i="7"/>
  <c r="J3" i="18"/>
  <c r="N3" i="7"/>
  <c r="M3" i="7"/>
  <c r="P3" i="19"/>
  <c r="C3" i="18"/>
  <c r="P3" i="7"/>
  <c r="Q3" i="7"/>
  <c r="F3" i="18"/>
  <c r="C3" i="7"/>
  <c r="G3" i="18"/>
  <c r="M3" i="18"/>
  <c r="I3" i="18"/>
  <c r="D3" i="7"/>
  <c r="P3" i="18"/>
  <c r="J3" i="7"/>
  <c r="I3" i="7"/>
  <c r="N3" i="18"/>
  <c r="L3" i="18"/>
  <c r="O3" i="7"/>
  <c r="O3" i="18"/>
  <c r="E3" i="18"/>
  <c r="G3" i="19"/>
  <c r="D3" i="20"/>
  <c r="O3" i="20"/>
  <c r="K3" i="19"/>
  <c r="J3" i="20"/>
  <c r="K3" i="22"/>
  <c r="I3" i="22"/>
  <c r="L3" i="20"/>
  <c r="J3" i="22"/>
  <c r="M3" i="22"/>
  <c r="Q3" i="19"/>
  <c r="K3" i="20"/>
  <c r="G3" i="20"/>
  <c r="Q3" i="20"/>
  <c r="F3" i="20"/>
  <c r="D3" i="22"/>
  <c r="Q3" i="22"/>
  <c r="N3" i="20"/>
  <c r="O3" i="22"/>
  <c r="J3" i="19"/>
  <c r="D3" i="19"/>
  <c r="F3" i="22"/>
  <c r="O3" i="19"/>
  <c r="C3" i="22"/>
  <c r="H3" i="20"/>
  <c r="I3" i="20"/>
  <c r="I3" i="19"/>
  <c r="P3" i="20"/>
  <c r="L3" i="19"/>
  <c r="H3" i="22"/>
  <c r="G3" i="22"/>
  <c r="G3" i="11"/>
  <c r="E3" i="22"/>
  <c r="E3" i="19"/>
  <c r="N3" i="22"/>
  <c r="H3" i="19"/>
  <c r="P3" i="22"/>
  <c r="M3" i="20"/>
  <c r="N16" i="9"/>
  <c r="O3" i="11"/>
  <c r="L3" i="22"/>
  <c r="F3" i="19"/>
  <c r="L16" i="8"/>
  <c r="N3" i="19"/>
  <c r="D16" i="8"/>
  <c r="H16" i="8"/>
  <c r="P16" i="8"/>
  <c r="N16" i="8"/>
  <c r="D3" i="11"/>
  <c r="C3" i="19"/>
  <c r="E3" i="20"/>
  <c r="C3" i="20"/>
  <c r="C3" i="11"/>
  <c r="H3" i="11"/>
  <c r="B3" i="11"/>
  <c r="N4" i="8"/>
  <c r="E16" i="8"/>
  <c r="I16" i="8"/>
  <c r="M16" i="8"/>
  <c r="Q16" i="8"/>
  <c r="E16" i="9"/>
  <c r="I16" i="9"/>
  <c r="Q16" i="9"/>
  <c r="F4" i="8"/>
  <c r="P3" i="11"/>
  <c r="N3" i="11"/>
  <c r="M3" i="11"/>
  <c r="M74" i="6"/>
  <c r="J4" i="8"/>
  <c r="M16" i="9"/>
  <c r="E19" i="8"/>
  <c r="I19" i="8"/>
  <c r="J29" i="8"/>
  <c r="K3" i="11"/>
  <c r="L3" i="11"/>
  <c r="N29" i="8"/>
  <c r="B19" i="9"/>
  <c r="I3" i="11"/>
  <c r="F16" i="8"/>
  <c r="J16" i="8"/>
  <c r="F29" i="8"/>
  <c r="F3" i="11"/>
  <c r="E3" i="11"/>
  <c r="B29" i="8"/>
  <c r="J3" i="11"/>
  <c r="M19" i="8"/>
  <c r="Q19" i="8"/>
  <c r="B16" i="8"/>
  <c r="Q3" i="11"/>
  <c r="C4" i="8"/>
  <c r="G4" i="8"/>
  <c r="K4" i="8"/>
  <c r="O4" i="8"/>
  <c r="C16" i="8"/>
  <c r="G16" i="8"/>
  <c r="K16" i="8"/>
  <c r="O16" i="8"/>
  <c r="B4" i="8"/>
  <c r="B78" i="6"/>
  <c r="D4" i="8"/>
  <c r="H4" i="8"/>
  <c r="L4" i="8"/>
  <c r="P4" i="8"/>
  <c r="E4" i="8"/>
  <c r="I4" i="8"/>
  <c r="M4" i="8"/>
  <c r="Q4" i="8"/>
  <c r="F19" i="8"/>
  <c r="J19" i="8"/>
  <c r="N19" i="8"/>
  <c r="C29" i="8"/>
  <c r="G29" i="8"/>
  <c r="K29" i="8"/>
  <c r="O29" i="8"/>
  <c r="B4" i="9"/>
  <c r="B29" i="9"/>
  <c r="B74" i="6"/>
  <c r="C19" i="8"/>
  <c r="G19" i="8"/>
  <c r="K19" i="8"/>
  <c r="O19" i="8"/>
  <c r="D19" i="8"/>
  <c r="H19" i="8"/>
  <c r="L19" i="8"/>
  <c r="P19" i="8"/>
  <c r="D29" i="8"/>
  <c r="H29" i="8"/>
  <c r="L29" i="8"/>
  <c r="P29" i="8"/>
  <c r="E29" i="8"/>
  <c r="I29" i="8"/>
  <c r="M29" i="8"/>
  <c r="Q29" i="8"/>
  <c r="B19" i="8"/>
  <c r="B16" i="9"/>
  <c r="J16" i="9"/>
  <c r="F16" i="9"/>
  <c r="K16" i="9"/>
  <c r="C16" i="9"/>
  <c r="G16" i="9"/>
  <c r="O16" i="9"/>
  <c r="D16" i="9"/>
  <c r="H16" i="9"/>
  <c r="L16" i="9"/>
  <c r="P16" i="9"/>
  <c r="F78" i="6"/>
  <c r="I74" i="6"/>
  <c r="D88" i="6"/>
  <c r="H88" i="6"/>
  <c r="L88" i="6"/>
  <c r="P88" i="6"/>
  <c r="E88" i="6"/>
  <c r="I88" i="6"/>
  <c r="M88" i="6"/>
  <c r="Q88" i="6"/>
  <c r="F88" i="6"/>
  <c r="J88" i="6"/>
  <c r="E74" i="6"/>
  <c r="Q74" i="6"/>
  <c r="F74" i="6"/>
  <c r="J74" i="6"/>
  <c r="N74" i="6"/>
  <c r="E78" i="6"/>
  <c r="I78" i="6"/>
  <c r="M78" i="6"/>
  <c r="Q78" i="6"/>
  <c r="J78" i="6"/>
  <c r="N78" i="6"/>
  <c r="C78" i="6"/>
  <c r="G78" i="6"/>
  <c r="K78" i="6"/>
  <c r="D78" i="6"/>
  <c r="H78" i="6"/>
  <c r="L78" i="6"/>
  <c r="P78" i="6"/>
  <c r="L55" i="6"/>
  <c r="P55" i="6"/>
  <c r="D55" i="6"/>
  <c r="C55" i="6"/>
  <c r="G55" i="6"/>
  <c r="K55" i="6"/>
  <c r="O55" i="6"/>
  <c r="H55" i="6"/>
  <c r="N88" i="6"/>
  <c r="B88" i="6"/>
  <c r="E55" i="6"/>
  <c r="I55" i="6"/>
  <c r="M55" i="6"/>
  <c r="Q55" i="6"/>
  <c r="O78" i="6"/>
  <c r="F55" i="6"/>
  <c r="J55" i="6"/>
  <c r="N55" i="6"/>
  <c r="C88" i="6"/>
  <c r="G88" i="6"/>
  <c r="K88" i="6"/>
  <c r="O88" i="6"/>
  <c r="K74" i="6"/>
  <c r="C74" i="6"/>
  <c r="G74" i="6"/>
  <c r="O74" i="6"/>
  <c r="D74" i="6"/>
  <c r="H74" i="6"/>
  <c r="L74" i="6"/>
  <c r="P74" i="6"/>
  <c r="O87" i="6" l="1"/>
  <c r="B87" i="6"/>
  <c r="J87" i="6"/>
  <c r="I87" i="6"/>
  <c r="H87" i="6"/>
  <c r="K87" i="6"/>
  <c r="N87" i="6"/>
  <c r="F87" i="6"/>
  <c r="E87" i="6"/>
  <c r="D87" i="6"/>
  <c r="C87" i="6"/>
  <c r="M87" i="6"/>
  <c r="L87" i="6"/>
  <c r="G87" i="6"/>
  <c r="Q87" i="6"/>
  <c r="P87" i="6"/>
  <c r="K3" i="8"/>
  <c r="Q72" i="6"/>
  <c r="B72" i="6"/>
  <c r="G72" i="6"/>
  <c r="F72" i="6"/>
  <c r="E72" i="6"/>
  <c r="B3" i="8"/>
  <c r="J3" i="8"/>
  <c r="D41" i="6"/>
  <c r="P41" i="6"/>
  <c r="B3" i="9"/>
  <c r="D72" i="6"/>
  <c r="O3" i="8"/>
  <c r="N3" i="8"/>
  <c r="M72" i="6"/>
  <c r="C3" i="8"/>
  <c r="O72" i="6"/>
  <c r="L72" i="6"/>
  <c r="I72" i="6"/>
  <c r="F3" i="8"/>
  <c r="Q3" i="8"/>
  <c r="G3" i="8"/>
  <c r="E3" i="8"/>
  <c r="D3" i="8"/>
  <c r="P3" i="8"/>
  <c r="M3" i="8"/>
  <c r="L3" i="8"/>
  <c r="I3" i="8"/>
  <c r="H3" i="8"/>
  <c r="K72" i="6"/>
  <c r="H41" i="6"/>
  <c r="L41" i="6"/>
  <c r="P72" i="6"/>
  <c r="H72" i="6"/>
  <c r="C72" i="6"/>
  <c r="J72" i="6"/>
  <c r="E41" i="6"/>
  <c r="I41" i="6"/>
  <c r="M41" i="6"/>
  <c r="Q41" i="6"/>
  <c r="C41" i="6"/>
  <c r="G41" i="6"/>
  <c r="K41" i="6"/>
  <c r="O41" i="6"/>
  <c r="M45" i="6"/>
  <c r="N72" i="6"/>
  <c r="I54" i="6"/>
  <c r="I45" i="6"/>
  <c r="E54" i="6"/>
  <c r="O54" i="6"/>
  <c r="B45" i="6"/>
  <c r="N54" i="6"/>
  <c r="Q54" i="6"/>
  <c r="K54" i="6"/>
  <c r="F54" i="6"/>
  <c r="H54" i="6"/>
  <c r="C54" i="6"/>
  <c r="P54" i="6"/>
  <c r="Q45" i="6"/>
  <c r="L54" i="6"/>
  <c r="J54" i="6"/>
  <c r="M54" i="6"/>
  <c r="G54" i="6"/>
  <c r="D54" i="6"/>
  <c r="F41" i="6"/>
  <c r="N41" i="6"/>
  <c r="J41" i="6"/>
  <c r="E45" i="6"/>
  <c r="F45" i="6"/>
  <c r="J45" i="6"/>
  <c r="N45" i="6"/>
  <c r="C45" i="6"/>
  <c r="G45" i="6"/>
  <c r="K45" i="6"/>
  <c r="O45" i="6"/>
  <c r="D45" i="6"/>
  <c r="H45" i="6"/>
  <c r="L45" i="6"/>
  <c r="P45" i="6"/>
  <c r="B41" i="6"/>
  <c r="B8" i="6"/>
  <c r="N8" i="6"/>
  <c r="C10" i="6"/>
  <c r="G10" i="6"/>
  <c r="K10" i="6"/>
  <c r="J10" i="6"/>
  <c r="F8" i="6"/>
  <c r="O10" i="6"/>
  <c r="J8" i="6"/>
  <c r="D10" i="6"/>
  <c r="H10" i="6"/>
  <c r="L10" i="6"/>
  <c r="P10" i="6"/>
  <c r="D8" i="6"/>
  <c r="H8" i="6"/>
  <c r="L8" i="6"/>
  <c r="P8" i="6"/>
  <c r="E10" i="6"/>
  <c r="I10" i="6"/>
  <c r="M10" i="6"/>
  <c r="Q10" i="6"/>
  <c r="E8" i="6"/>
  <c r="I8" i="6"/>
  <c r="M8" i="6"/>
  <c r="Q8" i="6"/>
  <c r="F10" i="6"/>
  <c r="N10" i="6"/>
  <c r="C8" i="6"/>
  <c r="G8" i="6"/>
  <c r="K8" i="6"/>
  <c r="O8" i="6"/>
  <c r="C6" i="34" l="1"/>
  <c r="C6" i="32"/>
  <c r="C6" i="30"/>
  <c r="O6" i="32"/>
  <c r="O6" i="34"/>
  <c r="O6" i="30"/>
  <c r="I6" i="34"/>
  <c r="I6" i="32"/>
  <c r="I6" i="30"/>
  <c r="H6" i="32"/>
  <c r="H6" i="30"/>
  <c r="H6" i="34"/>
  <c r="F6" i="34"/>
  <c r="F6" i="30"/>
  <c r="F6" i="32"/>
  <c r="L6" i="30"/>
  <c r="L6" i="32"/>
  <c r="L6" i="34"/>
  <c r="K6" i="34"/>
  <c r="K6" i="32"/>
  <c r="K6" i="30"/>
  <c r="E6" i="32"/>
  <c r="E6" i="30"/>
  <c r="E6" i="34"/>
  <c r="D6" i="30"/>
  <c r="D6" i="34"/>
  <c r="D6" i="32"/>
  <c r="N6" i="32"/>
  <c r="N6" i="34"/>
  <c r="N6" i="30"/>
  <c r="M6" i="30"/>
  <c r="M6" i="34"/>
  <c r="M6" i="32"/>
  <c r="G6" i="34"/>
  <c r="G6" i="30"/>
  <c r="G6" i="32"/>
  <c r="Q6" i="30"/>
  <c r="Q6" i="32"/>
  <c r="Q6" i="34"/>
  <c r="P6" i="34"/>
  <c r="P6" i="32"/>
  <c r="P6" i="30"/>
  <c r="J6" i="30"/>
  <c r="J6" i="32"/>
  <c r="J6" i="34"/>
  <c r="B6" i="32"/>
  <c r="B6" i="30"/>
  <c r="B6" i="34"/>
  <c r="C72" i="29"/>
  <c r="C68" i="29"/>
  <c r="C70" i="29"/>
  <c r="O70" i="29"/>
  <c r="O72" i="29"/>
  <c r="O68" i="29"/>
  <c r="D68" i="29"/>
  <c r="D72" i="29"/>
  <c r="D70" i="29"/>
  <c r="N72" i="29"/>
  <c r="N68" i="29"/>
  <c r="N70" i="29"/>
  <c r="M68" i="29"/>
  <c r="M70" i="29"/>
  <c r="M72" i="29"/>
  <c r="L72" i="29"/>
  <c r="L68" i="29"/>
  <c r="L70" i="29"/>
  <c r="I68" i="29"/>
  <c r="I70" i="29"/>
  <c r="I72" i="29"/>
  <c r="H70" i="29"/>
  <c r="H68" i="29"/>
  <c r="H72" i="29"/>
  <c r="F72" i="29"/>
  <c r="F70" i="29"/>
  <c r="F68" i="29"/>
  <c r="K72" i="29"/>
  <c r="K68" i="29"/>
  <c r="K70" i="29"/>
  <c r="E72" i="29"/>
  <c r="E68" i="29"/>
  <c r="E70" i="29"/>
  <c r="G68" i="29"/>
  <c r="G72" i="29"/>
  <c r="G70" i="29"/>
  <c r="Q72" i="29"/>
  <c r="Q68" i="29"/>
  <c r="Q70" i="29"/>
  <c r="P70" i="29"/>
  <c r="P68" i="29"/>
  <c r="P72" i="29"/>
  <c r="J68" i="29"/>
  <c r="J70" i="29"/>
  <c r="J72" i="29"/>
  <c r="B72" i="29"/>
  <c r="B70" i="29"/>
  <c r="B68" i="29"/>
  <c r="N63" i="6"/>
  <c r="P39" i="6"/>
  <c r="G63" i="6"/>
  <c r="F63" i="6"/>
  <c r="I63" i="6"/>
  <c r="D39" i="6"/>
  <c r="H63" i="6"/>
  <c r="P63" i="6"/>
  <c r="K63" i="6"/>
  <c r="O63" i="6"/>
  <c r="J63" i="6"/>
  <c r="C63" i="6"/>
  <c r="Q63" i="6"/>
  <c r="K39" i="6"/>
  <c r="O39" i="6"/>
  <c r="Q39" i="6"/>
  <c r="L39" i="6"/>
  <c r="H39" i="6"/>
  <c r="M39" i="6"/>
  <c r="G39" i="6"/>
  <c r="B39" i="6"/>
  <c r="C39" i="6"/>
  <c r="E39" i="6"/>
  <c r="F39" i="6"/>
  <c r="I39" i="6"/>
  <c r="D62" i="6"/>
  <c r="D65" i="6"/>
  <c r="D66" i="6"/>
  <c r="D68" i="6"/>
  <c r="D67" i="6"/>
  <c r="D64" i="6"/>
  <c r="L62" i="6"/>
  <c r="L65" i="6"/>
  <c r="L66" i="6"/>
  <c r="L67" i="6"/>
  <c r="L64" i="6"/>
  <c r="L68" i="6"/>
  <c r="C62" i="6"/>
  <c r="C64" i="6"/>
  <c r="C65" i="6"/>
  <c r="C67" i="6"/>
  <c r="C68" i="6"/>
  <c r="C66" i="6"/>
  <c r="F62" i="6"/>
  <c r="F68" i="6"/>
  <c r="F64" i="6"/>
  <c r="F65" i="6"/>
  <c r="F66" i="6"/>
  <c r="F67" i="6"/>
  <c r="Q67" i="6"/>
  <c r="Q62" i="6"/>
  <c r="Q65" i="6"/>
  <c r="Q66" i="6"/>
  <c r="Q68" i="6"/>
  <c r="Q64" i="6"/>
  <c r="G62" i="6"/>
  <c r="G65" i="6"/>
  <c r="G64" i="6"/>
  <c r="G67" i="6"/>
  <c r="G68" i="6"/>
  <c r="G66" i="6"/>
  <c r="J62" i="6"/>
  <c r="J68" i="6"/>
  <c r="J64" i="6"/>
  <c r="J67" i="6"/>
  <c r="J65" i="6"/>
  <c r="J66" i="6"/>
  <c r="O62" i="6"/>
  <c r="O65" i="6"/>
  <c r="O64" i="6"/>
  <c r="O67" i="6"/>
  <c r="O66" i="6"/>
  <c r="O68" i="6"/>
  <c r="M62" i="6"/>
  <c r="M67" i="6"/>
  <c r="M64" i="6"/>
  <c r="M68" i="6"/>
  <c r="M65" i="6"/>
  <c r="M66" i="6"/>
  <c r="E67" i="6"/>
  <c r="E66" i="6"/>
  <c r="E62" i="6"/>
  <c r="E65" i="6"/>
  <c r="E68" i="6"/>
  <c r="E64" i="6"/>
  <c r="J39" i="6"/>
  <c r="N39" i="6"/>
  <c r="D63" i="6"/>
  <c r="M63" i="6"/>
  <c r="L63" i="6"/>
  <c r="P66" i="6"/>
  <c r="P62" i="6"/>
  <c r="P64" i="6"/>
  <c r="P67" i="6"/>
  <c r="P68" i="6"/>
  <c r="P65" i="6"/>
  <c r="H66" i="6"/>
  <c r="H62" i="6"/>
  <c r="H65" i="6"/>
  <c r="H64" i="6"/>
  <c r="H68" i="6"/>
  <c r="H67" i="6"/>
  <c r="K62" i="6"/>
  <c r="K64" i="6"/>
  <c r="K65" i="6"/>
  <c r="K66" i="6"/>
  <c r="K67" i="6"/>
  <c r="K68" i="6"/>
  <c r="N62" i="6"/>
  <c r="N64" i="6"/>
  <c r="N68" i="6"/>
  <c r="N66" i="6"/>
  <c r="N67" i="6"/>
  <c r="N65" i="6"/>
  <c r="E63" i="6"/>
  <c r="I62" i="6"/>
  <c r="I67" i="6"/>
  <c r="I66" i="6"/>
  <c r="I68" i="6"/>
  <c r="I65" i="6"/>
  <c r="I64" i="6"/>
  <c r="F120" i="6" l="1"/>
  <c r="F119" i="6" s="1"/>
  <c r="M106" i="6"/>
  <c r="B106" i="6"/>
  <c r="J113" i="6"/>
  <c r="Q106" i="6"/>
  <c r="G106" i="6"/>
  <c r="O106" i="6"/>
  <c r="L106" i="6"/>
  <c r="P120" i="6"/>
  <c r="Q113" i="6"/>
  <c r="N113" i="6"/>
  <c r="B120" i="6"/>
  <c r="F106" i="6"/>
  <c r="I120" i="6"/>
  <c r="L113" i="6"/>
  <c r="M113" i="6"/>
  <c r="G120" i="6"/>
  <c r="F113" i="6"/>
  <c r="D113" i="6"/>
  <c r="H120" i="6"/>
  <c r="L120" i="6"/>
  <c r="C120" i="6"/>
  <c r="J106" i="6"/>
  <c r="P113" i="6"/>
  <c r="G113" i="6"/>
  <c r="E106" i="6"/>
  <c r="K120" i="6"/>
  <c r="D106" i="6"/>
  <c r="D120" i="6"/>
  <c r="H113" i="6"/>
  <c r="I106" i="6"/>
  <c r="I113" i="6"/>
  <c r="O113" i="6"/>
  <c r="C113" i="6"/>
  <c r="K113" i="6"/>
  <c r="O120" i="6"/>
  <c r="M120" i="6"/>
  <c r="C106" i="6"/>
  <c r="J120" i="6"/>
  <c r="P106" i="6"/>
  <c r="Q120" i="6"/>
  <c r="N120" i="6"/>
  <c r="N106" i="6"/>
  <c r="E113" i="6"/>
  <c r="E120" i="6"/>
  <c r="K106" i="6"/>
  <c r="H106" i="6"/>
  <c r="E119" i="6" l="1"/>
  <c r="K105" i="6"/>
  <c r="N119" i="6"/>
  <c r="C105" i="6"/>
  <c r="E105" i="6"/>
  <c r="C119" i="6"/>
  <c r="I119" i="6"/>
  <c r="O105" i="6"/>
  <c r="B105" i="6"/>
  <c r="Q119" i="6"/>
  <c r="D119" i="6"/>
  <c r="L119" i="6"/>
  <c r="F105" i="6"/>
  <c r="M105" i="6"/>
  <c r="P105" i="6"/>
  <c r="O119" i="6"/>
  <c r="D105" i="6"/>
  <c r="H119" i="6"/>
  <c r="P119" i="6"/>
  <c r="Q105" i="6"/>
  <c r="M119" i="6"/>
  <c r="G119" i="6"/>
  <c r="G105" i="6"/>
  <c r="H105" i="6"/>
  <c r="N105" i="6"/>
  <c r="J119" i="6"/>
  <c r="I105" i="6"/>
  <c r="K119" i="6"/>
  <c r="J105" i="6"/>
  <c r="B119" i="6"/>
  <c r="L105" i="6"/>
  <c r="Q15" i="6"/>
  <c r="P15" i="6"/>
  <c r="M15" i="6"/>
  <c r="L15" i="6"/>
  <c r="I15" i="6"/>
  <c r="H15" i="6"/>
  <c r="E15" i="6"/>
  <c r="D15" i="6"/>
  <c r="C15" i="6"/>
  <c r="B15" i="6" l="1"/>
  <c r="F15" i="6"/>
  <c r="J15" i="6"/>
  <c r="N15" i="6"/>
  <c r="G15" i="6"/>
  <c r="K15" i="6"/>
  <c r="O15" i="6"/>
  <c r="C6" i="35"/>
  <c r="C6" i="33"/>
  <c r="C6" i="31"/>
  <c r="D6" i="35"/>
  <c r="D6" i="33"/>
  <c r="D6" i="31"/>
  <c r="H6" i="31"/>
  <c r="H6" i="33"/>
  <c r="H6" i="35"/>
  <c r="L6" i="33"/>
  <c r="L6" i="35"/>
  <c r="L6" i="31"/>
  <c r="P6" i="33"/>
  <c r="P6" i="31"/>
  <c r="P6" i="35"/>
  <c r="K6" i="33"/>
  <c r="K6" i="35"/>
  <c r="K6" i="31"/>
  <c r="I6" i="33"/>
  <c r="I6" i="31"/>
  <c r="I6" i="35"/>
  <c r="M6" i="33"/>
  <c r="M6" i="31"/>
  <c r="M6" i="35"/>
  <c r="Q6" i="35"/>
  <c r="Q6" i="33"/>
  <c r="Q6" i="31"/>
  <c r="G6" i="35"/>
  <c r="G6" i="31"/>
  <c r="G6" i="33"/>
  <c r="O6" i="35"/>
  <c r="O6" i="31"/>
  <c r="O6" i="33"/>
  <c r="E6" i="31"/>
  <c r="E6" i="33"/>
  <c r="E6" i="35"/>
  <c r="B6" i="33"/>
  <c r="B6" i="35"/>
  <c r="B6" i="31"/>
  <c r="F6" i="35"/>
  <c r="F6" i="31"/>
  <c r="F6" i="33"/>
  <c r="J6" i="33"/>
  <c r="J6" i="35"/>
  <c r="J6" i="31"/>
  <c r="N6" i="35"/>
  <c r="N6" i="31"/>
  <c r="N6" i="33"/>
  <c r="C73" i="29"/>
  <c r="C69" i="29"/>
  <c r="C71" i="29"/>
  <c r="H71" i="29"/>
  <c r="H73" i="29"/>
  <c r="H69" i="29"/>
  <c r="P69" i="29"/>
  <c r="P73" i="29"/>
  <c r="P71" i="29"/>
  <c r="E73" i="29"/>
  <c r="E69" i="29"/>
  <c r="E71" i="29"/>
  <c r="I69" i="29"/>
  <c r="I73" i="29"/>
  <c r="I71" i="29"/>
  <c r="M71" i="29"/>
  <c r="M69" i="29"/>
  <c r="M73" i="29"/>
  <c r="Q69" i="29"/>
  <c r="Q71" i="29"/>
  <c r="Q73" i="29"/>
  <c r="G69" i="29"/>
  <c r="G71" i="29"/>
  <c r="G73" i="29"/>
  <c r="K69" i="29"/>
  <c r="K73" i="29"/>
  <c r="K71" i="29"/>
  <c r="O73" i="29"/>
  <c r="O69" i="29"/>
  <c r="O71" i="29"/>
  <c r="D69" i="29"/>
  <c r="D71" i="29"/>
  <c r="D73" i="29"/>
  <c r="L73" i="29"/>
  <c r="L69" i="29"/>
  <c r="L71" i="29"/>
  <c r="B69" i="29"/>
  <c r="B71" i="29"/>
  <c r="B73" i="29"/>
  <c r="F69" i="29"/>
  <c r="F73" i="29"/>
  <c r="F71" i="29"/>
  <c r="J71" i="29"/>
  <c r="J73" i="29"/>
  <c r="J69" i="29"/>
  <c r="N73" i="29"/>
  <c r="N71" i="29"/>
  <c r="N69" i="29"/>
  <c r="C32" i="39" l="1"/>
  <c r="G33" i="39"/>
  <c r="C38" i="39"/>
  <c r="D38" i="39"/>
  <c r="F38" i="39"/>
  <c r="I38" i="39"/>
  <c r="L38" i="39"/>
  <c r="Q38" i="39"/>
  <c r="D39" i="39"/>
  <c r="E39" i="39"/>
  <c r="I52" i="39"/>
  <c r="L39" i="39"/>
  <c r="M39" i="39"/>
  <c r="Q52" i="39"/>
  <c r="C40" i="39"/>
  <c r="D40" i="39"/>
  <c r="I40" i="39"/>
  <c r="L40" i="39"/>
  <c r="Q40" i="39"/>
  <c r="D32" i="39"/>
  <c r="E32" i="39"/>
  <c r="H32" i="39"/>
  <c r="I32" i="39"/>
  <c r="L32" i="39"/>
  <c r="M32" i="39"/>
  <c r="P32" i="39"/>
  <c r="Q32" i="39"/>
  <c r="D33" i="39"/>
  <c r="E33" i="39"/>
  <c r="H33" i="39"/>
  <c r="I33" i="39"/>
  <c r="L33" i="39"/>
  <c r="M33" i="39"/>
  <c r="P33" i="39"/>
  <c r="Q33" i="39"/>
  <c r="D34" i="39"/>
  <c r="E34" i="39"/>
  <c r="H34" i="39"/>
  <c r="I34" i="39"/>
  <c r="L34" i="39"/>
  <c r="M34" i="39"/>
  <c r="P34" i="39"/>
  <c r="Q34" i="39"/>
  <c r="D35" i="39"/>
  <c r="E35" i="39"/>
  <c r="H35" i="39"/>
  <c r="I35" i="39"/>
  <c r="L35" i="39"/>
  <c r="M35" i="39"/>
  <c r="P35" i="39"/>
  <c r="Q35" i="39"/>
  <c r="D36" i="39"/>
  <c r="E36" i="39"/>
  <c r="H36" i="39"/>
  <c r="I36" i="39"/>
  <c r="L36" i="39"/>
  <c r="M36" i="39"/>
  <c r="P36" i="39"/>
  <c r="Q36" i="39"/>
  <c r="D37" i="39"/>
  <c r="E37" i="39"/>
  <c r="H37" i="39"/>
  <c r="I37" i="39"/>
  <c r="L37" i="39"/>
  <c r="M37" i="39"/>
  <c r="P37" i="39"/>
  <c r="Q37" i="39"/>
  <c r="E38" i="39"/>
  <c r="H38" i="39"/>
  <c r="M38" i="39"/>
  <c r="P38" i="39"/>
  <c r="H39" i="39"/>
  <c r="I39" i="39"/>
  <c r="P39" i="39"/>
  <c r="Q39" i="39"/>
  <c r="E40" i="39"/>
  <c r="H40" i="39"/>
  <c r="M40" i="39"/>
  <c r="P40" i="39"/>
  <c r="D45" i="39"/>
  <c r="E45" i="39"/>
  <c r="H45" i="39"/>
  <c r="I45" i="39"/>
  <c r="L45" i="39"/>
  <c r="M45" i="39"/>
  <c r="P45" i="39"/>
  <c r="Q45" i="39"/>
  <c r="D46" i="39"/>
  <c r="E46" i="39"/>
  <c r="H46" i="39"/>
  <c r="I46" i="39"/>
  <c r="L46" i="39"/>
  <c r="M46" i="39"/>
  <c r="P46" i="39"/>
  <c r="Q46" i="39"/>
  <c r="D47" i="39"/>
  <c r="E47" i="39"/>
  <c r="H47" i="39"/>
  <c r="I47" i="39"/>
  <c r="L47" i="39"/>
  <c r="M47" i="39"/>
  <c r="P47" i="39"/>
  <c r="Q47" i="39"/>
  <c r="D52" i="39"/>
  <c r="E52" i="39"/>
  <c r="H52" i="39"/>
  <c r="L52" i="39"/>
  <c r="M52" i="39"/>
  <c r="P52" i="39"/>
  <c r="D53" i="39"/>
  <c r="E53" i="39"/>
  <c r="H53" i="39"/>
  <c r="L53" i="39"/>
  <c r="M53" i="39"/>
  <c r="P53" i="39"/>
  <c r="B32" i="38"/>
  <c r="C32" i="38"/>
  <c r="D32" i="38"/>
  <c r="E32" i="38"/>
  <c r="F32" i="38"/>
  <c r="G32" i="38"/>
  <c r="H32" i="38"/>
  <c r="I32" i="38"/>
  <c r="J32" i="38"/>
  <c r="K32" i="38"/>
  <c r="L32" i="38"/>
  <c r="M32" i="38"/>
  <c r="N32" i="38"/>
  <c r="O32" i="38"/>
  <c r="P32" i="38"/>
  <c r="Q32" i="38"/>
  <c r="B33" i="38"/>
  <c r="C33" i="38"/>
  <c r="D33" i="38"/>
  <c r="E33" i="38"/>
  <c r="F33" i="38"/>
  <c r="G33" i="38"/>
  <c r="H33" i="38"/>
  <c r="I33" i="38"/>
  <c r="J33" i="38"/>
  <c r="K33" i="38"/>
  <c r="L33" i="38"/>
  <c r="M33" i="38"/>
  <c r="N33" i="38"/>
  <c r="O33" i="38"/>
  <c r="P33" i="38"/>
  <c r="Q33" i="38"/>
  <c r="B34" i="38"/>
  <c r="C34" i="38"/>
  <c r="D34" i="38"/>
  <c r="E34" i="38"/>
  <c r="F34" i="38"/>
  <c r="G34" i="38"/>
  <c r="H34" i="38"/>
  <c r="I34" i="38"/>
  <c r="J34" i="38"/>
  <c r="K34" i="38"/>
  <c r="L34" i="38"/>
  <c r="M34" i="38"/>
  <c r="N34" i="38"/>
  <c r="O34" i="38"/>
  <c r="P34" i="38"/>
  <c r="Q34" i="38"/>
  <c r="B35" i="38"/>
  <c r="C35" i="38"/>
  <c r="D35" i="38"/>
  <c r="E35" i="38"/>
  <c r="F35" i="38"/>
  <c r="G35" i="38"/>
  <c r="H35" i="38"/>
  <c r="I35" i="38"/>
  <c r="J35" i="38"/>
  <c r="K35" i="38"/>
  <c r="L35" i="38"/>
  <c r="M35" i="38"/>
  <c r="N35" i="38"/>
  <c r="O35" i="38"/>
  <c r="P35" i="38"/>
  <c r="Q35" i="38"/>
  <c r="B36" i="38"/>
  <c r="C36" i="38"/>
  <c r="D36" i="38"/>
  <c r="E36" i="38"/>
  <c r="F36" i="38"/>
  <c r="G36" i="38"/>
  <c r="H36" i="38"/>
  <c r="I36" i="38"/>
  <c r="J36" i="38"/>
  <c r="K36" i="38"/>
  <c r="L36" i="38"/>
  <c r="M36" i="38"/>
  <c r="N36" i="38"/>
  <c r="O36" i="38"/>
  <c r="P36" i="38"/>
  <c r="Q36" i="38"/>
  <c r="B37" i="38"/>
  <c r="C37" i="38"/>
  <c r="D37" i="38"/>
  <c r="E37" i="38"/>
  <c r="F37" i="38"/>
  <c r="G37" i="38"/>
  <c r="H37" i="38"/>
  <c r="I37" i="38"/>
  <c r="J37" i="38"/>
  <c r="K37" i="38"/>
  <c r="L37" i="38"/>
  <c r="M37" i="38"/>
  <c r="N37" i="38"/>
  <c r="O37" i="38"/>
  <c r="P37" i="38"/>
  <c r="Q37" i="38"/>
  <c r="B38" i="38"/>
  <c r="C38" i="38"/>
  <c r="D38" i="38"/>
  <c r="E38" i="38"/>
  <c r="F38" i="38"/>
  <c r="G38" i="38"/>
  <c r="H38" i="38"/>
  <c r="I38" i="38"/>
  <c r="J38" i="38"/>
  <c r="K38" i="38"/>
  <c r="L38" i="38"/>
  <c r="M38" i="38"/>
  <c r="N38" i="38"/>
  <c r="O38" i="38"/>
  <c r="P38" i="38"/>
  <c r="Q38" i="38"/>
  <c r="B39" i="38"/>
  <c r="C39" i="38"/>
  <c r="D39" i="38"/>
  <c r="E39" i="38"/>
  <c r="F39" i="38"/>
  <c r="G39" i="38"/>
  <c r="H39" i="38"/>
  <c r="I39" i="38"/>
  <c r="J39" i="38"/>
  <c r="K39" i="38"/>
  <c r="L39" i="38"/>
  <c r="M39" i="38"/>
  <c r="N39" i="38"/>
  <c r="O39" i="38"/>
  <c r="P39" i="38"/>
  <c r="Q39" i="38"/>
  <c r="B40" i="38"/>
  <c r="C40" i="38"/>
  <c r="D40" i="38"/>
  <c r="E40" i="38"/>
  <c r="F40" i="38"/>
  <c r="G40" i="38"/>
  <c r="H40" i="38"/>
  <c r="I40" i="38"/>
  <c r="J40" i="38"/>
  <c r="K40" i="38"/>
  <c r="L40" i="38"/>
  <c r="M40" i="38"/>
  <c r="N40" i="38"/>
  <c r="O40" i="38"/>
  <c r="P40" i="38"/>
  <c r="Q40" i="38"/>
  <c r="J44" i="38"/>
  <c r="E32" i="37"/>
  <c r="F32" i="37"/>
  <c r="I32" i="37"/>
  <c r="J32" i="37"/>
  <c r="M32" i="37"/>
  <c r="N32" i="37"/>
  <c r="E33" i="37"/>
  <c r="I33" i="37"/>
  <c r="J33" i="37"/>
  <c r="M33" i="37"/>
  <c r="Q33" i="37"/>
  <c r="E34" i="37"/>
  <c r="I34" i="37"/>
  <c r="M34" i="37"/>
  <c r="N34" i="37"/>
  <c r="F35" i="37"/>
  <c r="N35" i="37"/>
  <c r="E49" i="39"/>
  <c r="F36" i="37"/>
  <c r="J36" i="37"/>
  <c r="Q36" i="37"/>
  <c r="F37" i="37"/>
  <c r="M50" i="39"/>
  <c r="N37" i="37"/>
  <c r="C38" i="37"/>
  <c r="J38" i="37"/>
  <c r="Q51" i="39"/>
  <c r="E39" i="37"/>
  <c r="F39" i="37"/>
  <c r="I39" i="37"/>
  <c r="M39" i="37"/>
  <c r="N39" i="37"/>
  <c r="Q39" i="37"/>
  <c r="C40" i="37"/>
  <c r="E40" i="37"/>
  <c r="I40" i="37"/>
  <c r="J40" i="37"/>
  <c r="M40" i="37"/>
  <c r="B32" i="37"/>
  <c r="C32" i="37"/>
  <c r="O32" i="37"/>
  <c r="F33" i="37"/>
  <c r="N33" i="37"/>
  <c r="O33" i="37"/>
  <c r="C34" i="37"/>
  <c r="J34" i="37"/>
  <c r="O34" i="37"/>
  <c r="O35" i="37"/>
  <c r="C36" i="37"/>
  <c r="O36" i="37"/>
  <c r="B37" i="37"/>
  <c r="M37" i="37"/>
  <c r="F38" i="37"/>
  <c r="Q38" i="37"/>
  <c r="O39" i="37"/>
  <c r="O40" i="37"/>
  <c r="N47" i="37"/>
  <c r="H30" i="36"/>
  <c r="F48" i="37"/>
  <c r="J47" i="37"/>
  <c r="L32" i="36"/>
  <c r="N48" i="37"/>
  <c r="D33" i="36"/>
  <c r="H33" i="36"/>
  <c r="L33" i="36"/>
  <c r="P33" i="36"/>
  <c r="A6" i="35"/>
  <c r="A8" i="35"/>
  <c r="A9" i="35"/>
  <c r="A10" i="35"/>
  <c r="A14" i="35"/>
  <c r="A15" i="35"/>
  <c r="A6" i="34"/>
  <c r="A8" i="34"/>
  <c r="A9" i="34"/>
  <c r="A10" i="34"/>
  <c r="A14" i="34"/>
  <c r="A15" i="34"/>
  <c r="A6" i="33"/>
  <c r="A8" i="33"/>
  <c r="A9" i="33"/>
  <c r="A10" i="33"/>
  <c r="A14" i="33"/>
  <c r="A15" i="33"/>
  <c r="A6" i="32"/>
  <c r="A8" i="32"/>
  <c r="A9" i="32"/>
  <c r="A10" i="32"/>
  <c r="A14" i="32"/>
  <c r="A15" i="32"/>
  <c r="A6" i="31"/>
  <c r="A8" i="31"/>
  <c r="A9" i="31"/>
  <c r="A10" i="31"/>
  <c r="A14" i="31"/>
  <c r="A15" i="31"/>
  <c r="A6" i="30"/>
  <c r="A8" i="30"/>
  <c r="A9" i="30"/>
  <c r="A10" i="30"/>
  <c r="A14" i="30"/>
  <c r="A15" i="30"/>
  <c r="C15" i="25"/>
  <c r="D15" i="25"/>
  <c r="E15" i="25"/>
  <c r="F15" i="25"/>
  <c r="G15" i="25"/>
  <c r="H15" i="25"/>
  <c r="I15" i="25"/>
  <c r="J15" i="25"/>
  <c r="K15" i="25"/>
  <c r="L15" i="25"/>
  <c r="M15" i="25"/>
  <c r="N15" i="25"/>
  <c r="O15" i="25"/>
  <c r="P15" i="25"/>
  <c r="Q15" i="25"/>
  <c r="C27" i="25"/>
  <c r="D27" i="25"/>
  <c r="E27" i="25"/>
  <c r="F27" i="25"/>
  <c r="G27" i="25"/>
  <c r="H27" i="25"/>
  <c r="I27" i="25"/>
  <c r="J27" i="25"/>
  <c r="K27" i="25"/>
  <c r="L27" i="25"/>
  <c r="M27" i="25"/>
  <c r="N27" i="25"/>
  <c r="O27" i="25"/>
  <c r="P27" i="25"/>
  <c r="Q27" i="25"/>
  <c r="C28" i="25"/>
  <c r="D28" i="25"/>
  <c r="E28" i="25"/>
  <c r="F28" i="25"/>
  <c r="G28" i="25"/>
  <c r="H28" i="25"/>
  <c r="I28" i="25"/>
  <c r="J28" i="25"/>
  <c r="K28" i="25"/>
  <c r="L28" i="25"/>
  <c r="M28" i="25"/>
  <c r="N28" i="25"/>
  <c r="O28" i="25"/>
  <c r="P28" i="25"/>
  <c r="Q28" i="25"/>
  <c r="N6" i="25"/>
  <c r="Q6" i="25"/>
  <c r="C11" i="25"/>
  <c r="D11" i="25"/>
  <c r="E11" i="25"/>
  <c r="F11" i="25"/>
  <c r="G11" i="25"/>
  <c r="H11" i="25"/>
  <c r="I11" i="25"/>
  <c r="J11" i="25"/>
  <c r="K11" i="25"/>
  <c r="L11" i="25"/>
  <c r="M11" i="25"/>
  <c r="N11" i="25"/>
  <c r="O11" i="25"/>
  <c r="P11" i="25"/>
  <c r="Q11" i="25"/>
  <c r="C12" i="25"/>
  <c r="D12" i="25"/>
  <c r="E12" i="25"/>
  <c r="F12" i="25"/>
  <c r="G12" i="25"/>
  <c r="H12" i="25"/>
  <c r="I12" i="25"/>
  <c r="J12" i="25"/>
  <c r="K12" i="25"/>
  <c r="L12" i="25"/>
  <c r="M12" i="25"/>
  <c r="N12" i="25"/>
  <c r="O12" i="25"/>
  <c r="P12" i="25"/>
  <c r="Q12" i="25"/>
  <c r="C13" i="25"/>
  <c r="D13" i="25"/>
  <c r="E13" i="25"/>
  <c r="F13" i="25"/>
  <c r="G13" i="25"/>
  <c r="H13" i="25"/>
  <c r="I13" i="25"/>
  <c r="J13" i="25"/>
  <c r="K13" i="25"/>
  <c r="L13" i="25"/>
  <c r="M13" i="25"/>
  <c r="N13" i="25"/>
  <c r="O13" i="25"/>
  <c r="P13" i="25"/>
  <c r="Q13" i="25"/>
  <c r="C14" i="25"/>
  <c r="D14" i="25"/>
  <c r="E14" i="25"/>
  <c r="F14" i="25"/>
  <c r="G14" i="25"/>
  <c r="H14" i="25"/>
  <c r="I14" i="25"/>
  <c r="J14" i="25"/>
  <c r="K14" i="25"/>
  <c r="L14" i="25"/>
  <c r="M14" i="25"/>
  <c r="N14" i="25"/>
  <c r="O14" i="25"/>
  <c r="P14" i="25"/>
  <c r="Q14" i="25"/>
  <c r="C18" i="25"/>
  <c r="D18" i="25"/>
  <c r="E18" i="25"/>
  <c r="G18" i="25"/>
  <c r="H18" i="25"/>
  <c r="I18" i="25"/>
  <c r="J18" i="25"/>
  <c r="K18" i="25"/>
  <c r="L18" i="25"/>
  <c r="M18" i="25"/>
  <c r="O18" i="25"/>
  <c r="P18" i="25"/>
  <c r="Q18" i="25"/>
  <c r="C25" i="25"/>
  <c r="D25" i="25"/>
  <c r="E25" i="25"/>
  <c r="F25" i="25"/>
  <c r="G25" i="25"/>
  <c r="H25" i="25"/>
  <c r="I25" i="25"/>
  <c r="J25" i="25"/>
  <c r="K25" i="25"/>
  <c r="L25" i="25"/>
  <c r="M25" i="25"/>
  <c r="N25" i="25"/>
  <c r="O25" i="25"/>
  <c r="P25" i="25"/>
  <c r="Q25" i="25"/>
  <c r="C26" i="25"/>
  <c r="D26" i="25"/>
  <c r="E26" i="25"/>
  <c r="F26" i="25"/>
  <c r="G26" i="25"/>
  <c r="H26" i="25"/>
  <c r="I26" i="25"/>
  <c r="J26" i="25"/>
  <c r="K26" i="25"/>
  <c r="L26" i="25"/>
  <c r="M26" i="25"/>
  <c r="N26" i="25"/>
  <c r="O26" i="25"/>
  <c r="P26" i="25"/>
  <c r="Q26" i="25"/>
  <c r="G32" i="25"/>
  <c r="K32" i="25"/>
  <c r="M32" i="25"/>
  <c r="C33" i="25"/>
  <c r="D33" i="25"/>
  <c r="F33" i="25"/>
  <c r="G33" i="25"/>
  <c r="H33" i="25"/>
  <c r="I33" i="25"/>
  <c r="J33" i="25"/>
  <c r="K33" i="25"/>
  <c r="L33" i="25"/>
  <c r="M33" i="25"/>
  <c r="N33" i="25"/>
  <c r="O33" i="25"/>
  <c r="P33" i="25"/>
  <c r="Q33" i="25"/>
  <c r="N6" i="24"/>
  <c r="I5" i="21"/>
  <c r="C6" i="21"/>
  <c r="F6" i="21"/>
  <c r="N6" i="23"/>
  <c r="Q6" i="23"/>
  <c r="G7" i="21"/>
  <c r="L8" i="21"/>
  <c r="P8" i="21"/>
  <c r="E9" i="21"/>
  <c r="I9" i="21"/>
  <c r="P12" i="21"/>
  <c r="E13" i="21"/>
  <c r="I13" i="21"/>
  <c r="M13" i="21"/>
  <c r="E15" i="21"/>
  <c r="O15" i="21"/>
  <c r="J30" i="21"/>
  <c r="O31" i="21"/>
  <c r="L7" i="24"/>
  <c r="P11" i="24"/>
  <c r="M13" i="23"/>
  <c r="N13" i="23"/>
  <c r="C14" i="23"/>
  <c r="K14" i="23"/>
  <c r="O14" i="23"/>
  <c r="B15" i="14"/>
  <c r="C15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B27" i="14"/>
  <c r="C27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B28" i="14"/>
  <c r="C28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B11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B12" i="14"/>
  <c r="C12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B13" i="14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B14" i="14"/>
  <c r="C14" i="14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B18" i="14"/>
  <c r="C18" i="14"/>
  <c r="D18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B25" i="14"/>
  <c r="C25" i="14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B26" i="14"/>
  <c r="C26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B33" i="14"/>
  <c r="C33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G5" i="10"/>
  <c r="O6" i="10"/>
  <c r="G7" i="10"/>
  <c r="O8" i="10"/>
  <c r="G9" i="10"/>
  <c r="O10" i="10"/>
  <c r="G11" i="10"/>
  <c r="O12" i="10"/>
  <c r="G13" i="10"/>
  <c r="O14" i="10"/>
  <c r="G15" i="10"/>
  <c r="G17" i="10"/>
  <c r="O18" i="10"/>
  <c r="O26" i="10"/>
  <c r="M5" i="14"/>
  <c r="I6" i="14"/>
  <c r="M7" i="14"/>
  <c r="Q7" i="14"/>
  <c r="M8" i="14"/>
  <c r="M9" i="14"/>
  <c r="B15" i="7"/>
  <c r="M30" i="14"/>
  <c r="M31" i="14"/>
  <c r="Q31" i="14"/>
  <c r="I33" i="13"/>
  <c r="B19" i="6"/>
  <c r="C19" i="6"/>
  <c r="E19" i="6"/>
  <c r="F19" i="6"/>
  <c r="G19" i="6"/>
  <c r="H19" i="6"/>
  <c r="J19" i="6"/>
  <c r="K19" i="6"/>
  <c r="L19" i="6"/>
  <c r="M19" i="6"/>
  <c r="N19" i="6"/>
  <c r="O19" i="6"/>
  <c r="P19" i="6"/>
  <c r="Q19" i="6"/>
  <c r="D21" i="6"/>
  <c r="H21" i="6"/>
  <c r="P21" i="6"/>
  <c r="Q21" i="6"/>
  <c r="D179" i="6"/>
  <c r="L155" i="6"/>
  <c r="D25" i="6"/>
  <c r="G24" i="6"/>
  <c r="H24" i="6"/>
  <c r="L24" i="6"/>
  <c r="O24" i="6"/>
  <c r="P24" i="6"/>
  <c r="Q24" i="6"/>
  <c r="D19" i="6"/>
  <c r="I19" i="6"/>
  <c r="I21" i="6"/>
  <c r="B27" i="6"/>
  <c r="B101" i="6"/>
  <c r="C101" i="6"/>
  <c r="D101" i="6"/>
  <c r="E101" i="6"/>
  <c r="F101" i="6"/>
  <c r="G101" i="6"/>
  <c r="H101" i="6"/>
  <c r="I101" i="6"/>
  <c r="J101" i="6"/>
  <c r="K101" i="6"/>
  <c r="L101" i="6"/>
  <c r="M101" i="6"/>
  <c r="N101" i="6"/>
  <c r="O101" i="6"/>
  <c r="P101" i="6"/>
  <c r="Q101" i="6"/>
  <c r="I33" i="17" l="1"/>
  <c r="Q26" i="17"/>
  <c r="Q25" i="17"/>
  <c r="Q18" i="17"/>
  <c r="E18" i="17"/>
  <c r="I14" i="17"/>
  <c r="M13" i="17"/>
  <c r="M12" i="17"/>
  <c r="M11" i="17"/>
  <c r="Q28" i="17"/>
  <c r="Q27" i="17"/>
  <c r="Q15" i="17"/>
  <c r="G33" i="28"/>
  <c r="H26" i="28"/>
  <c r="G25" i="28"/>
  <c r="I18" i="28"/>
  <c r="G14" i="28"/>
  <c r="J13" i="28"/>
  <c r="M12" i="28"/>
  <c r="P11" i="28"/>
  <c r="D11" i="28"/>
  <c r="E28" i="28"/>
  <c r="H27" i="28"/>
  <c r="K15" i="28"/>
  <c r="N33" i="17"/>
  <c r="J33" i="17"/>
  <c r="F33" i="17"/>
  <c r="B33" i="17"/>
  <c r="N26" i="17"/>
  <c r="J26" i="17"/>
  <c r="F26" i="17"/>
  <c r="B26" i="17"/>
  <c r="N25" i="17"/>
  <c r="J25" i="17"/>
  <c r="F25" i="17"/>
  <c r="B25" i="17"/>
  <c r="N18" i="17"/>
  <c r="J18" i="17"/>
  <c r="F18" i="17"/>
  <c r="B18" i="17"/>
  <c r="N14" i="17"/>
  <c r="J14" i="17"/>
  <c r="F14" i="17"/>
  <c r="B14" i="17"/>
  <c r="N13" i="17"/>
  <c r="J13" i="17"/>
  <c r="F13" i="17"/>
  <c r="B13" i="17"/>
  <c r="N12" i="17"/>
  <c r="J12" i="17"/>
  <c r="F12" i="17"/>
  <c r="B12" i="17"/>
  <c r="N11" i="17"/>
  <c r="J11" i="17"/>
  <c r="F11" i="17"/>
  <c r="B11" i="17"/>
  <c r="N28" i="17"/>
  <c r="J28" i="17"/>
  <c r="F28" i="17"/>
  <c r="B28" i="17"/>
  <c r="N27" i="17"/>
  <c r="J27" i="17"/>
  <c r="F27" i="17"/>
  <c r="B27" i="17"/>
  <c r="N15" i="17"/>
  <c r="J15" i="17"/>
  <c r="F15" i="17"/>
  <c r="B15" i="17"/>
  <c r="P33" i="28"/>
  <c r="L33" i="28"/>
  <c r="H33" i="28"/>
  <c r="C33" i="28"/>
  <c r="Q26" i="28"/>
  <c r="M26" i="28"/>
  <c r="I26" i="28"/>
  <c r="E26" i="28"/>
  <c r="P25" i="28"/>
  <c r="L25" i="28"/>
  <c r="H25" i="28"/>
  <c r="D25" i="28"/>
  <c r="O18" i="28"/>
  <c r="J18" i="28"/>
  <c r="E18" i="28"/>
  <c r="P14" i="28"/>
  <c r="L14" i="28"/>
  <c r="H14" i="28"/>
  <c r="D14" i="28"/>
  <c r="O13" i="28"/>
  <c r="K13" i="28"/>
  <c r="G13" i="28"/>
  <c r="C13" i="28"/>
  <c r="N12" i="28"/>
  <c r="J12" i="28"/>
  <c r="F12" i="28"/>
  <c r="Q11" i="28"/>
  <c r="M11" i="28"/>
  <c r="I11" i="28"/>
  <c r="E11" i="28"/>
  <c r="N6" i="28"/>
  <c r="N28" i="28"/>
  <c r="J28" i="28"/>
  <c r="F28" i="28"/>
  <c r="Q27" i="28"/>
  <c r="M27" i="28"/>
  <c r="I27" i="28"/>
  <c r="E27" i="28"/>
  <c r="P15" i="28"/>
  <c r="L15" i="28"/>
  <c r="H15" i="28"/>
  <c r="D15" i="28"/>
  <c r="M33" i="17"/>
  <c r="M26" i="17"/>
  <c r="M25" i="17"/>
  <c r="E25" i="17"/>
  <c r="I18" i="17"/>
  <c r="E14" i="17"/>
  <c r="I13" i="17"/>
  <c r="I12" i="17"/>
  <c r="I11" i="17"/>
  <c r="I28" i="17"/>
  <c r="I27" i="17"/>
  <c r="I15" i="17"/>
  <c r="K33" i="28"/>
  <c r="P26" i="28"/>
  <c r="O25" i="28"/>
  <c r="M18" i="28"/>
  <c r="O14" i="28"/>
  <c r="N13" i="28"/>
  <c r="Q12" i="28"/>
  <c r="L11" i="28"/>
  <c r="M28" i="28"/>
  <c r="P27" i="28"/>
  <c r="O15" i="28"/>
  <c r="C15" i="28"/>
  <c r="P33" i="17"/>
  <c r="L33" i="17"/>
  <c r="H33" i="17"/>
  <c r="D33" i="17"/>
  <c r="P26" i="17"/>
  <c r="L26" i="17"/>
  <c r="H26" i="17"/>
  <c r="D26" i="17"/>
  <c r="P25" i="17"/>
  <c r="L25" i="17"/>
  <c r="H25" i="17"/>
  <c r="D25" i="17"/>
  <c r="P18" i="17"/>
  <c r="L18" i="17"/>
  <c r="H18" i="17"/>
  <c r="D18" i="17"/>
  <c r="P14" i="17"/>
  <c r="L14" i="17"/>
  <c r="H14" i="17"/>
  <c r="D14" i="17"/>
  <c r="P13" i="17"/>
  <c r="L13" i="17"/>
  <c r="H13" i="17"/>
  <c r="D13" i="17"/>
  <c r="P12" i="17"/>
  <c r="L12" i="17"/>
  <c r="H12" i="17"/>
  <c r="D12" i="17"/>
  <c r="P11" i="17"/>
  <c r="L11" i="17"/>
  <c r="H11" i="17"/>
  <c r="D11" i="17"/>
  <c r="P28" i="17"/>
  <c r="L28" i="17"/>
  <c r="H28" i="17"/>
  <c r="D28" i="17"/>
  <c r="P27" i="17"/>
  <c r="L27" i="17"/>
  <c r="H27" i="17"/>
  <c r="D27" i="17"/>
  <c r="P15" i="17"/>
  <c r="L15" i="17"/>
  <c r="H15" i="17"/>
  <c r="D15" i="17"/>
  <c r="N6" i="26"/>
  <c r="N6" i="27"/>
  <c r="N33" i="28"/>
  <c r="J33" i="28"/>
  <c r="F33" i="28"/>
  <c r="K32" i="28"/>
  <c r="O26" i="28"/>
  <c r="K26" i="28"/>
  <c r="G26" i="28"/>
  <c r="C26" i="28"/>
  <c r="N25" i="28"/>
  <c r="J25" i="28"/>
  <c r="F25" i="28"/>
  <c r="Q18" i="28"/>
  <c r="L18" i="28"/>
  <c r="H18" i="28"/>
  <c r="C18" i="28"/>
  <c r="N14" i="28"/>
  <c r="J14" i="28"/>
  <c r="F14" i="28"/>
  <c r="Q13" i="28"/>
  <c r="M13" i="28"/>
  <c r="I13" i="28"/>
  <c r="E13" i="28"/>
  <c r="P12" i="28"/>
  <c r="L12" i="28"/>
  <c r="H12" i="28"/>
  <c r="D12" i="28"/>
  <c r="O11" i="28"/>
  <c r="K11" i="28"/>
  <c r="G11" i="28"/>
  <c r="C11" i="28"/>
  <c r="P28" i="28"/>
  <c r="L28" i="28"/>
  <c r="H28" i="28"/>
  <c r="D28" i="28"/>
  <c r="O27" i="28"/>
  <c r="K27" i="28"/>
  <c r="G27" i="28"/>
  <c r="C27" i="28"/>
  <c r="N15" i="28"/>
  <c r="J15" i="28"/>
  <c r="F15" i="28"/>
  <c r="Q33" i="17"/>
  <c r="E33" i="17"/>
  <c r="I26" i="17"/>
  <c r="E26" i="17"/>
  <c r="I25" i="17"/>
  <c r="M18" i="17"/>
  <c r="Q14" i="17"/>
  <c r="M14" i="17"/>
  <c r="Q13" i="17"/>
  <c r="E13" i="17"/>
  <c r="Q12" i="17"/>
  <c r="E12" i="17"/>
  <c r="Q11" i="17"/>
  <c r="E11" i="17"/>
  <c r="M28" i="17"/>
  <c r="E28" i="17"/>
  <c r="M27" i="17"/>
  <c r="E27" i="17"/>
  <c r="M15" i="17"/>
  <c r="E15" i="17"/>
  <c r="Q6" i="26"/>
  <c r="O33" i="28"/>
  <c r="M32" i="28"/>
  <c r="L26" i="28"/>
  <c r="D26" i="28"/>
  <c r="K25" i="28"/>
  <c r="C25" i="28"/>
  <c r="D18" i="28"/>
  <c r="K14" i="28"/>
  <c r="C14" i="28"/>
  <c r="F13" i="28"/>
  <c r="I12" i="28"/>
  <c r="E12" i="28"/>
  <c r="H11" i="28"/>
  <c r="Q28" i="28"/>
  <c r="I28" i="28"/>
  <c r="L27" i="28"/>
  <c r="D27" i="28"/>
  <c r="G15" i="28"/>
  <c r="O33" i="17"/>
  <c r="K33" i="17"/>
  <c r="G33" i="17"/>
  <c r="C33" i="17"/>
  <c r="O26" i="17"/>
  <c r="K26" i="17"/>
  <c r="G26" i="17"/>
  <c r="C26" i="17"/>
  <c r="O25" i="17"/>
  <c r="K25" i="17"/>
  <c r="G25" i="17"/>
  <c r="C25" i="17"/>
  <c r="O18" i="17"/>
  <c r="K18" i="17"/>
  <c r="G18" i="17"/>
  <c r="C18" i="17"/>
  <c r="O14" i="17"/>
  <c r="K14" i="17"/>
  <c r="G14" i="17"/>
  <c r="C14" i="17"/>
  <c r="O13" i="17"/>
  <c r="K13" i="17"/>
  <c r="G13" i="17"/>
  <c r="C13" i="17"/>
  <c r="O12" i="17"/>
  <c r="K12" i="17"/>
  <c r="G12" i="17"/>
  <c r="C12" i="17"/>
  <c r="O11" i="17"/>
  <c r="K11" i="17"/>
  <c r="G11" i="17"/>
  <c r="C11" i="17"/>
  <c r="O28" i="17"/>
  <c r="K28" i="17"/>
  <c r="G28" i="17"/>
  <c r="C28" i="17"/>
  <c r="O27" i="17"/>
  <c r="K27" i="17"/>
  <c r="G27" i="17"/>
  <c r="C27" i="17"/>
  <c r="O15" i="17"/>
  <c r="K15" i="17"/>
  <c r="G15" i="17"/>
  <c r="C15" i="17"/>
  <c r="Q33" i="28"/>
  <c r="M33" i="28"/>
  <c r="I33" i="28"/>
  <c r="D33" i="28"/>
  <c r="G32" i="28"/>
  <c r="N26" i="28"/>
  <c r="J26" i="28"/>
  <c r="F26" i="28"/>
  <c r="Q25" i="28"/>
  <c r="M25" i="28"/>
  <c r="I25" i="28"/>
  <c r="E25" i="28"/>
  <c r="P18" i="28"/>
  <c r="K18" i="28"/>
  <c r="G18" i="28"/>
  <c r="Q14" i="28"/>
  <c r="M14" i="28"/>
  <c r="I14" i="28"/>
  <c r="E14" i="28"/>
  <c r="P13" i="28"/>
  <c r="L13" i="28"/>
  <c r="H13" i="28"/>
  <c r="D13" i="28"/>
  <c r="O12" i="28"/>
  <c r="K12" i="28"/>
  <c r="G12" i="28"/>
  <c r="C12" i="28"/>
  <c r="N11" i="28"/>
  <c r="J11" i="28"/>
  <c r="F11" i="28"/>
  <c r="Q6" i="28"/>
  <c r="O28" i="28"/>
  <c r="K28" i="28"/>
  <c r="G28" i="28"/>
  <c r="C28" i="28"/>
  <c r="N27" i="28"/>
  <c r="J27" i="28"/>
  <c r="F27" i="28"/>
  <c r="Q15" i="28"/>
  <c r="M15" i="28"/>
  <c r="I15" i="28"/>
  <c r="E15" i="28"/>
  <c r="K8" i="13"/>
  <c r="G8" i="13"/>
  <c r="O7" i="13"/>
  <c r="K7" i="13"/>
  <c r="G7" i="13"/>
  <c r="O6" i="13"/>
  <c r="K6" i="13"/>
  <c r="G6" i="13"/>
  <c r="K5" i="13"/>
  <c r="G5" i="13"/>
  <c r="D31" i="23"/>
  <c r="M26" i="24"/>
  <c r="I26" i="23"/>
  <c r="E26" i="23"/>
  <c r="M22" i="24"/>
  <c r="K20" i="24"/>
  <c r="G20" i="23"/>
  <c r="I8" i="21"/>
  <c r="M33" i="36"/>
  <c r="E33" i="36"/>
  <c r="J53" i="38"/>
  <c r="J52" i="38"/>
  <c r="J51" i="38"/>
  <c r="J50" i="38"/>
  <c r="J49" i="38"/>
  <c r="J47" i="38"/>
  <c r="F17" i="24"/>
  <c r="H23" i="6"/>
  <c r="L18" i="12"/>
  <c r="H18" i="12"/>
  <c r="D18" i="12"/>
  <c r="J14" i="21"/>
  <c r="Q31" i="36"/>
  <c r="I31" i="36"/>
  <c r="L23" i="6"/>
  <c r="L21" i="6"/>
  <c r="L20" i="6"/>
  <c r="I25" i="6"/>
  <c r="B16" i="7"/>
  <c r="E29" i="9"/>
  <c r="I23" i="13"/>
  <c r="E32" i="25"/>
  <c r="C130" i="6"/>
  <c r="Q30" i="36"/>
  <c r="Q33" i="36"/>
  <c r="M30" i="36"/>
  <c r="I30" i="36"/>
  <c r="E31" i="36"/>
  <c r="H48" i="37"/>
  <c r="H31" i="36"/>
  <c r="H32" i="36"/>
  <c r="D46" i="37"/>
  <c r="D32" i="36"/>
  <c r="E36" i="37"/>
  <c r="H155" i="6"/>
  <c r="D23" i="6"/>
  <c r="H15" i="23"/>
  <c r="M48" i="39"/>
  <c r="M35" i="37"/>
  <c r="Q44" i="39"/>
  <c r="M44" i="39"/>
  <c r="I44" i="39"/>
  <c r="E44" i="39"/>
  <c r="C21" i="14"/>
  <c r="G10" i="14"/>
  <c r="J10" i="25"/>
  <c r="Q9" i="25"/>
  <c r="M9" i="25"/>
  <c r="L8" i="25"/>
  <c r="O7" i="25"/>
  <c r="K7" i="25"/>
  <c r="G7" i="25"/>
  <c r="F6" i="25"/>
  <c r="Q28" i="23"/>
  <c r="F44" i="39"/>
  <c r="Q53" i="39"/>
  <c r="I53" i="39"/>
  <c r="O48" i="39"/>
  <c r="O44" i="39"/>
  <c r="K44" i="39"/>
  <c r="G44" i="39"/>
  <c r="C44" i="39"/>
  <c r="M12" i="21"/>
  <c r="H11" i="21"/>
  <c r="C10" i="21"/>
  <c r="H7" i="21"/>
  <c r="N5" i="21"/>
  <c r="O32" i="36"/>
  <c r="K32" i="36"/>
  <c r="G32" i="36"/>
  <c r="C32" i="36"/>
  <c r="O53" i="38"/>
  <c r="C53" i="38"/>
  <c r="O52" i="38"/>
  <c r="O51" i="38"/>
  <c r="C51" i="38"/>
  <c r="O50" i="38"/>
  <c r="O49" i="38"/>
  <c r="C49" i="38"/>
  <c r="O48" i="38"/>
  <c r="O47" i="38"/>
  <c r="C47" i="38"/>
  <c r="O46" i="38"/>
  <c r="O45" i="38"/>
  <c r="C45" i="38"/>
  <c r="O44" i="38"/>
  <c r="K44" i="38"/>
  <c r="G44" i="38"/>
  <c r="C44" i="38"/>
  <c r="C129" i="6"/>
  <c r="D147" i="6"/>
  <c r="D24" i="6"/>
  <c r="P130" i="6"/>
  <c r="P129" i="6"/>
  <c r="D20" i="6"/>
  <c r="L25" i="6"/>
  <c r="Q23" i="6"/>
  <c r="B29" i="7"/>
  <c r="Q28" i="12"/>
  <c r="M28" i="12"/>
  <c r="I28" i="12"/>
  <c r="Q26" i="12"/>
  <c r="M10" i="14"/>
  <c r="I33" i="21"/>
  <c r="Q53" i="38"/>
  <c r="Q40" i="37"/>
  <c r="M51" i="39"/>
  <c r="M38" i="37"/>
  <c r="I51" i="39"/>
  <c r="I38" i="37"/>
  <c r="E51" i="39"/>
  <c r="E38" i="37"/>
  <c r="Q50" i="39"/>
  <c r="Q37" i="37"/>
  <c r="I50" i="39"/>
  <c r="I37" i="37"/>
  <c r="E50" i="39"/>
  <c r="E37" i="37"/>
  <c r="Q49" i="39"/>
  <c r="Q49" i="38"/>
  <c r="M49" i="39"/>
  <c r="M36" i="37"/>
  <c r="I49" i="39"/>
  <c r="I36" i="37"/>
  <c r="Q48" i="39"/>
  <c r="Q35" i="37"/>
  <c r="I48" i="39"/>
  <c r="I35" i="37"/>
  <c r="E48" i="39"/>
  <c r="E35" i="37"/>
  <c r="Q47" i="38"/>
  <c r="Q34" i="37"/>
  <c r="Q45" i="38"/>
  <c r="Q32" i="37"/>
  <c r="Q20" i="6"/>
  <c r="I24" i="14"/>
  <c r="F31" i="24"/>
  <c r="M131" i="6"/>
  <c r="M130" i="6"/>
  <c r="M129" i="6"/>
  <c r="P20" i="6"/>
  <c r="F20" i="10"/>
  <c r="P17" i="25"/>
  <c r="O33" i="36"/>
  <c r="C33" i="36"/>
  <c r="B48" i="37"/>
  <c r="B51" i="37"/>
  <c r="B53" i="37"/>
  <c r="P15" i="21"/>
  <c r="H15" i="21"/>
  <c r="K14" i="21"/>
  <c r="G14" i="21"/>
  <c r="N13" i="21"/>
  <c r="J13" i="21"/>
  <c r="E12" i="21"/>
  <c r="L11" i="21"/>
  <c r="D11" i="21"/>
  <c r="K10" i="21"/>
  <c r="G10" i="21"/>
  <c r="F9" i="21"/>
  <c r="Q8" i="21"/>
  <c r="E8" i="21"/>
  <c r="O6" i="21"/>
  <c r="G6" i="21"/>
  <c r="O32" i="25"/>
  <c r="C32" i="25"/>
  <c r="N31" i="25"/>
  <c r="J31" i="25"/>
  <c r="F31" i="25"/>
  <c r="Q30" i="25"/>
  <c r="E30" i="25"/>
  <c r="I33" i="36"/>
  <c r="E30" i="36"/>
  <c r="J33" i="36"/>
  <c r="B33" i="36"/>
  <c r="O38" i="37"/>
  <c r="Q25" i="21"/>
  <c r="M25" i="21"/>
  <c r="O23" i="21"/>
  <c r="K23" i="21"/>
  <c r="M21" i="21"/>
  <c r="I21" i="21"/>
  <c r="M33" i="21"/>
  <c r="P32" i="21"/>
  <c r="L32" i="21"/>
  <c r="K31" i="21"/>
  <c r="N30" i="21"/>
  <c r="F30" i="21"/>
  <c r="K21" i="21"/>
  <c r="E18" i="24"/>
  <c r="H12" i="21"/>
  <c r="M9" i="21"/>
  <c r="D8" i="21"/>
  <c r="K7" i="21"/>
  <c r="M5" i="21"/>
  <c r="J21" i="25"/>
  <c r="M8" i="36"/>
  <c r="N17" i="23"/>
  <c r="F17" i="23"/>
  <c r="J13" i="23"/>
  <c r="Q12" i="23"/>
  <c r="M12" i="23"/>
  <c r="E12" i="23"/>
  <c r="L11" i="23"/>
  <c r="K10" i="23"/>
  <c r="G10" i="23"/>
  <c r="N9" i="23"/>
  <c r="J9" i="23"/>
  <c r="F9" i="23"/>
  <c r="I8" i="23"/>
  <c r="P7" i="23"/>
  <c r="H7" i="23"/>
  <c r="J5" i="23"/>
  <c r="C8" i="23"/>
  <c r="I6" i="23"/>
  <c r="H33" i="24"/>
  <c r="D33" i="24"/>
  <c r="O32" i="24"/>
  <c r="G32" i="24"/>
  <c r="N31" i="24"/>
  <c r="Q30" i="24"/>
  <c r="M30" i="24"/>
  <c r="H27" i="21"/>
  <c r="O26" i="24"/>
  <c r="Q24" i="24"/>
  <c r="I24" i="21"/>
  <c r="P23" i="24"/>
  <c r="D23" i="24"/>
  <c r="K22" i="24"/>
  <c r="G22" i="21"/>
  <c r="L18" i="21"/>
  <c r="H18" i="24"/>
  <c r="D18" i="24"/>
  <c r="O17" i="24"/>
  <c r="G17" i="24"/>
  <c r="P13" i="24"/>
  <c r="F7" i="24"/>
  <c r="G17" i="21"/>
  <c r="M31" i="36"/>
  <c r="P31" i="36"/>
  <c r="N51" i="37"/>
  <c r="F51" i="37"/>
  <c r="J50" i="37"/>
  <c r="B45" i="38"/>
  <c r="B44" i="38"/>
  <c r="D155" i="6"/>
  <c r="H25" i="6"/>
  <c r="H147" i="6"/>
  <c r="P23" i="6"/>
  <c r="H20" i="6"/>
  <c r="E11" i="13"/>
  <c r="P25" i="6"/>
  <c r="M33" i="13"/>
  <c r="E31" i="13"/>
  <c r="Q25" i="6"/>
  <c r="Q146" i="6"/>
  <c r="O27" i="13"/>
  <c r="O16" i="14"/>
  <c r="G16" i="14"/>
  <c r="J15" i="10"/>
  <c r="J14" i="10"/>
  <c r="F14" i="10"/>
  <c r="J13" i="10"/>
  <c r="J12" i="10"/>
  <c r="F12" i="10"/>
  <c r="J11" i="10"/>
  <c r="J10" i="10"/>
  <c r="F10" i="10"/>
  <c r="J9" i="10"/>
  <c r="F8" i="10"/>
  <c r="J7" i="10"/>
  <c r="B7" i="10"/>
  <c r="F6" i="10"/>
  <c r="M26" i="12"/>
  <c r="I26" i="12"/>
  <c r="E26" i="12"/>
  <c r="Q25" i="12"/>
  <c r="M25" i="12"/>
  <c r="I25" i="12"/>
  <c r="E25" i="12"/>
  <c r="I23" i="10"/>
  <c r="I21" i="10"/>
  <c r="K15" i="12"/>
  <c r="C15" i="12"/>
  <c r="K14" i="12"/>
  <c r="C14" i="12"/>
  <c r="K9" i="12"/>
  <c r="C9" i="12"/>
  <c r="P33" i="10"/>
  <c r="H32" i="10"/>
  <c r="D32" i="10"/>
  <c r="P31" i="10"/>
  <c r="H30" i="10"/>
  <c r="N26" i="10"/>
  <c r="J26" i="10"/>
  <c r="B25" i="10"/>
  <c r="J24" i="10"/>
  <c r="B23" i="10"/>
  <c r="N22" i="10"/>
  <c r="J22" i="10"/>
  <c r="J20" i="10"/>
  <c r="O8" i="13"/>
  <c r="C30" i="24"/>
  <c r="O30" i="25"/>
  <c r="G30" i="25"/>
  <c r="O53" i="39"/>
  <c r="O40" i="39"/>
  <c r="O52" i="39"/>
  <c r="O39" i="39"/>
  <c r="G39" i="39"/>
  <c r="G52" i="39"/>
  <c r="C52" i="39"/>
  <c r="C39" i="39"/>
  <c r="O38" i="39"/>
  <c r="O51" i="39"/>
  <c r="O50" i="39"/>
  <c r="O37" i="39"/>
  <c r="C37" i="39"/>
  <c r="C50" i="39"/>
  <c r="O36" i="39"/>
  <c r="O49" i="39"/>
  <c r="C36" i="39"/>
  <c r="C49" i="39"/>
  <c r="C48" i="39"/>
  <c r="C35" i="39"/>
  <c r="O47" i="39"/>
  <c r="O34" i="39"/>
  <c r="C34" i="39"/>
  <c r="C47" i="39"/>
  <c r="O46" i="39"/>
  <c r="O33" i="39"/>
  <c r="C46" i="39"/>
  <c r="C33" i="39"/>
  <c r="O45" i="39"/>
  <c r="O32" i="39"/>
  <c r="Q18" i="13"/>
  <c r="M18" i="13"/>
  <c r="I18" i="13"/>
  <c r="E18" i="13"/>
  <c r="Q17" i="13"/>
  <c r="M17" i="13"/>
  <c r="I17" i="13"/>
  <c r="E17" i="13"/>
  <c r="Q15" i="13"/>
  <c r="M15" i="13"/>
  <c r="I15" i="13"/>
  <c r="E15" i="13"/>
  <c r="Q14" i="13"/>
  <c r="M14" i="13"/>
  <c r="I14" i="13"/>
  <c r="E14" i="13"/>
  <c r="Q13" i="13"/>
  <c r="M13" i="13"/>
  <c r="I13" i="13"/>
  <c r="E13" i="13"/>
  <c r="Q12" i="13"/>
  <c r="M12" i="13"/>
  <c r="I12" i="13"/>
  <c r="E12" i="13"/>
  <c r="Q11" i="13"/>
  <c r="M11" i="13"/>
  <c r="I11" i="13"/>
  <c r="Q10" i="13"/>
  <c r="M10" i="13"/>
  <c r="I10" i="13"/>
  <c r="E10" i="13"/>
  <c r="Q9" i="13"/>
  <c r="M9" i="13"/>
  <c r="I9" i="13"/>
  <c r="E9" i="13"/>
  <c r="Q8" i="13"/>
  <c r="M8" i="13"/>
  <c r="I8" i="13"/>
  <c r="E8" i="13"/>
  <c r="Q7" i="13"/>
  <c r="M7" i="13"/>
  <c r="I7" i="13"/>
  <c r="E7" i="13"/>
  <c r="Q6" i="13"/>
  <c r="M32" i="14"/>
  <c r="M24" i="14"/>
  <c r="Q22" i="14"/>
  <c r="M22" i="14"/>
  <c r="M20" i="14"/>
  <c r="M13" i="26"/>
  <c r="P11" i="27"/>
  <c r="K129" i="6"/>
  <c r="L33" i="12"/>
  <c r="D33" i="12"/>
  <c r="L32" i="12"/>
  <c r="D32" i="12"/>
  <c r="L31" i="12"/>
  <c r="D31" i="12"/>
  <c r="L30" i="12"/>
  <c r="D30" i="12"/>
  <c r="M25" i="13"/>
  <c r="E25" i="13"/>
  <c r="M23" i="13"/>
  <c r="M21" i="13"/>
  <c r="I21" i="13"/>
  <c r="E21" i="13"/>
  <c r="Q33" i="12"/>
  <c r="M33" i="12"/>
  <c r="I33" i="12"/>
  <c r="E33" i="12"/>
  <c r="Q32" i="12"/>
  <c r="M32" i="12"/>
  <c r="I32" i="12"/>
  <c r="E32" i="12"/>
  <c r="Q31" i="12"/>
  <c r="M31" i="12"/>
  <c r="I31" i="12"/>
  <c r="E31" i="12"/>
  <c r="Q30" i="12"/>
  <c r="I30" i="12"/>
  <c r="E33" i="13"/>
  <c r="I31" i="13"/>
  <c r="H29" i="9"/>
  <c r="K24" i="25"/>
  <c r="J23" i="25"/>
  <c r="F23" i="25"/>
  <c r="Q22" i="25"/>
  <c r="I22" i="25"/>
  <c r="H21" i="25"/>
  <c r="D21" i="25"/>
  <c r="M6" i="13"/>
  <c r="I6" i="13"/>
  <c r="E6" i="13"/>
  <c r="Q5" i="13"/>
  <c r="M5" i="13"/>
  <c r="I5" i="13"/>
  <c r="E5" i="13"/>
  <c r="Q32" i="14"/>
  <c r="Q10" i="14"/>
  <c r="Q8" i="14"/>
  <c r="I7" i="14"/>
  <c r="Q33" i="23"/>
  <c r="M33" i="23"/>
  <c r="I33" i="23"/>
  <c r="E33" i="23"/>
  <c r="L32" i="23"/>
  <c r="H32" i="23"/>
  <c r="D32" i="23"/>
  <c r="E28" i="23"/>
  <c r="G12" i="23"/>
  <c r="C12" i="24"/>
  <c r="J11" i="24"/>
  <c r="M10" i="25"/>
  <c r="E10" i="25"/>
  <c r="L9" i="25"/>
  <c r="H9" i="25"/>
  <c r="D9" i="25"/>
  <c r="G8" i="25"/>
  <c r="N7" i="24"/>
  <c r="J7" i="25"/>
  <c r="F7" i="25"/>
  <c r="I6" i="25"/>
  <c r="D5" i="25"/>
  <c r="K32" i="21"/>
  <c r="C32" i="21"/>
  <c r="P28" i="23"/>
  <c r="L28" i="23"/>
  <c r="D28" i="23"/>
  <c r="O26" i="23"/>
  <c r="G26" i="23"/>
  <c r="C26" i="23"/>
  <c r="N25" i="23"/>
  <c r="F25" i="23"/>
  <c r="Q24" i="23"/>
  <c r="M24" i="23"/>
  <c r="E24" i="23"/>
  <c r="P23" i="23"/>
  <c r="L23" i="23"/>
  <c r="D23" i="23"/>
  <c r="O22" i="23"/>
  <c r="K22" i="23"/>
  <c r="C22" i="23"/>
  <c r="N21" i="23"/>
  <c r="J21" i="23"/>
  <c r="Q20" i="23"/>
  <c r="I20" i="23"/>
  <c r="P14" i="23"/>
  <c r="L14" i="23"/>
  <c r="H14" i="23"/>
  <c r="D14" i="23"/>
  <c r="O13" i="23"/>
  <c r="K13" i="23"/>
  <c r="G13" i="23"/>
  <c r="C13" i="23"/>
  <c r="N12" i="23"/>
  <c r="J12" i="23"/>
  <c r="F12" i="23"/>
  <c r="Q11" i="23"/>
  <c r="M11" i="23"/>
  <c r="I11" i="23"/>
  <c r="E11" i="23"/>
  <c r="P10" i="23"/>
  <c r="L10" i="23"/>
  <c r="H10" i="23"/>
  <c r="D10" i="23"/>
  <c r="O9" i="23"/>
  <c r="K9" i="23"/>
  <c r="G9" i="23"/>
  <c r="C9" i="23"/>
  <c r="N8" i="23"/>
  <c r="J8" i="23"/>
  <c r="F8" i="23"/>
  <c r="Q7" i="23"/>
  <c r="M7" i="23"/>
  <c r="I7" i="23"/>
  <c r="E7" i="23"/>
  <c r="P6" i="23"/>
  <c r="L6" i="23"/>
  <c r="H6" i="23"/>
  <c r="D6" i="23"/>
  <c r="O5" i="23"/>
  <c r="K5" i="23"/>
  <c r="G5" i="23"/>
  <c r="C5" i="23"/>
  <c r="K28" i="24"/>
  <c r="N26" i="21"/>
  <c r="C18" i="21"/>
  <c r="F17" i="21"/>
  <c r="L14" i="24"/>
  <c r="C13" i="24"/>
  <c r="H10" i="24"/>
  <c r="L6" i="24"/>
  <c r="H6" i="24"/>
  <c r="P16" i="25"/>
  <c r="P10" i="25"/>
  <c r="L10" i="25"/>
  <c r="H10" i="25"/>
  <c r="D10" i="25"/>
  <c r="O9" i="25"/>
  <c r="K9" i="25"/>
  <c r="G9" i="25"/>
  <c r="C9" i="25"/>
  <c r="N8" i="25"/>
  <c r="J8" i="25"/>
  <c r="F8" i="25"/>
  <c r="Q7" i="25"/>
  <c r="M7" i="25"/>
  <c r="I7" i="25"/>
  <c r="E7" i="25"/>
  <c r="P6" i="25"/>
  <c r="L6" i="25"/>
  <c r="H6" i="25"/>
  <c r="D6" i="25"/>
  <c r="O5" i="25"/>
  <c r="K5" i="25"/>
  <c r="G5" i="25"/>
  <c r="N53" i="37"/>
  <c r="N40" i="37"/>
  <c r="F53" i="37"/>
  <c r="F40" i="37"/>
  <c r="B53" i="38"/>
  <c r="J39" i="37"/>
  <c r="J52" i="37"/>
  <c r="B52" i="38"/>
  <c r="B39" i="37"/>
  <c r="B51" i="38"/>
  <c r="B38" i="37"/>
  <c r="B50" i="38"/>
  <c r="N36" i="37"/>
  <c r="N49" i="37"/>
  <c r="B49" i="38"/>
  <c r="B36" i="37"/>
  <c r="B49" i="37"/>
  <c r="J35" i="37"/>
  <c r="J48" i="37"/>
  <c r="B48" i="38"/>
  <c r="B35" i="37"/>
  <c r="F34" i="37"/>
  <c r="F47" i="37"/>
  <c r="B47" i="38"/>
  <c r="B34" i="37"/>
  <c r="B46" i="38"/>
  <c r="B33" i="37"/>
  <c r="P33" i="24"/>
  <c r="C32" i="24"/>
  <c r="E30" i="24"/>
  <c r="G28" i="23"/>
  <c r="N26" i="23"/>
  <c r="E25" i="23"/>
  <c r="P24" i="23"/>
  <c r="L24" i="23"/>
  <c r="G23" i="23"/>
  <c r="C23" i="23"/>
  <c r="O18" i="23"/>
  <c r="N33" i="24"/>
  <c r="M32" i="24"/>
  <c r="P31" i="24"/>
  <c r="L31" i="24"/>
  <c r="D31" i="24"/>
  <c r="K30" i="24"/>
  <c r="N18" i="21"/>
  <c r="J18" i="21"/>
  <c r="F18" i="21"/>
  <c r="L15" i="21"/>
  <c r="O14" i="21"/>
  <c r="F13" i="21"/>
  <c r="I12" i="21"/>
  <c r="J9" i="21"/>
  <c r="P7" i="21"/>
  <c r="D7" i="21"/>
  <c r="F5" i="21"/>
  <c r="M32" i="21"/>
  <c r="D31" i="21"/>
  <c r="Q32" i="25"/>
  <c r="H31" i="25"/>
  <c r="C30" i="25"/>
  <c r="Q24" i="25"/>
  <c r="M24" i="25"/>
  <c r="E24" i="25"/>
  <c r="P23" i="25"/>
  <c r="L23" i="25"/>
  <c r="D23" i="25"/>
  <c r="O22" i="25"/>
  <c r="K22" i="25"/>
  <c r="C22" i="25"/>
  <c r="N21" i="25"/>
  <c r="Q20" i="25"/>
  <c r="I20" i="25"/>
  <c r="F49" i="37"/>
  <c r="B40" i="37"/>
  <c r="N38" i="37"/>
  <c r="J37" i="37"/>
  <c r="D15" i="24"/>
  <c r="N33" i="23"/>
  <c r="J33" i="23"/>
  <c r="F33" i="23"/>
  <c r="Q32" i="23"/>
  <c r="M32" i="23"/>
  <c r="I32" i="23"/>
  <c r="E32" i="23"/>
  <c r="P31" i="23"/>
  <c r="L31" i="23"/>
  <c r="H31" i="23"/>
  <c r="O30" i="23"/>
  <c r="C30" i="23"/>
  <c r="Q33" i="21"/>
  <c r="H32" i="21"/>
  <c r="G31" i="21"/>
  <c r="Q27" i="21"/>
  <c r="C25" i="21"/>
  <c r="Q13" i="21"/>
  <c r="D12" i="21"/>
  <c r="Q9" i="21"/>
  <c r="O7" i="21"/>
  <c r="O18" i="21"/>
  <c r="P24" i="25"/>
  <c r="L24" i="25"/>
  <c r="H24" i="25"/>
  <c r="D24" i="25"/>
  <c r="O23" i="25"/>
  <c r="K23" i="25"/>
  <c r="C23" i="25"/>
  <c r="N22" i="25"/>
  <c r="J22" i="25"/>
  <c r="F22" i="25"/>
  <c r="Q21" i="25"/>
  <c r="M21" i="25"/>
  <c r="I21" i="25"/>
  <c r="E21" i="25"/>
  <c r="D20" i="25"/>
  <c r="J48" i="38"/>
  <c r="J46" i="38"/>
  <c r="J45" i="38"/>
  <c r="O37" i="37"/>
  <c r="Q51" i="38"/>
  <c r="M53" i="38"/>
  <c r="I53" i="38"/>
  <c r="E53" i="38"/>
  <c r="Q52" i="38"/>
  <c r="M52" i="38"/>
  <c r="I52" i="38"/>
  <c r="E52" i="38"/>
  <c r="M51" i="38"/>
  <c r="I51" i="38"/>
  <c r="E51" i="38"/>
  <c r="Q50" i="38"/>
  <c r="M50" i="38"/>
  <c r="I50" i="38"/>
  <c r="E50" i="38"/>
  <c r="M49" i="38"/>
  <c r="I49" i="38"/>
  <c r="E49" i="38"/>
  <c r="Q48" i="38"/>
  <c r="M48" i="38"/>
  <c r="I48" i="38"/>
  <c r="E48" i="38"/>
  <c r="M47" i="38"/>
  <c r="I47" i="38"/>
  <c r="E47" i="38"/>
  <c r="Q46" i="38"/>
  <c r="M46" i="38"/>
  <c r="I46" i="38"/>
  <c r="E46" i="38"/>
  <c r="M45" i="38"/>
  <c r="I45" i="38"/>
  <c r="E45" i="38"/>
  <c r="D31" i="39"/>
  <c r="N44" i="39"/>
  <c r="J44" i="39"/>
  <c r="B44" i="39"/>
  <c r="H50" i="37"/>
  <c r="P53" i="37"/>
  <c r="H53" i="37"/>
  <c r="P52" i="37"/>
  <c r="H52" i="37"/>
  <c r="P51" i="37"/>
  <c r="H51" i="37"/>
  <c r="P50" i="37"/>
  <c r="P49" i="37"/>
  <c r="H49" i="37"/>
  <c r="P48" i="37"/>
  <c r="P47" i="37"/>
  <c r="H47" i="37"/>
  <c r="D45" i="37"/>
  <c r="P32" i="36"/>
  <c r="O30" i="36"/>
  <c r="G23" i="6"/>
  <c r="B19" i="7"/>
  <c r="B4" i="7"/>
  <c r="M8" i="24"/>
  <c r="M8" i="23"/>
  <c r="O6" i="24"/>
  <c r="O15" i="23"/>
  <c r="M20" i="23"/>
  <c r="G26" i="24"/>
  <c r="G26" i="21"/>
  <c r="J25" i="21"/>
  <c r="F25" i="24"/>
  <c r="F25" i="21"/>
  <c r="M24" i="21"/>
  <c r="M24" i="24"/>
  <c r="E24" i="24"/>
  <c r="E24" i="21"/>
  <c r="O22" i="21"/>
  <c r="O22" i="24"/>
  <c r="F21" i="21"/>
  <c r="E20" i="21"/>
  <c r="N16" i="21"/>
  <c r="Q24" i="21"/>
  <c r="Q27" i="12"/>
  <c r="E27" i="13"/>
  <c r="K33" i="12"/>
  <c r="C33" i="12"/>
  <c r="G32" i="10"/>
  <c r="O31" i="10"/>
  <c r="C31" i="12"/>
  <c r="H32" i="14"/>
  <c r="Q23" i="14"/>
  <c r="I23" i="14"/>
  <c r="E22" i="14"/>
  <c r="I21" i="14"/>
  <c r="Q20" i="14"/>
  <c r="E20" i="14"/>
  <c r="K27" i="21"/>
  <c r="K28" i="23"/>
  <c r="E21" i="21"/>
  <c r="E21" i="23"/>
  <c r="H20" i="21"/>
  <c r="G23" i="25"/>
  <c r="K8" i="36"/>
  <c r="L8" i="36"/>
  <c r="O14" i="26"/>
  <c r="I23" i="6"/>
  <c r="I20" i="6"/>
  <c r="I17" i="14"/>
  <c r="L14" i="12"/>
  <c r="H14" i="12"/>
  <c r="D14" i="12"/>
  <c r="L12" i="12"/>
  <c r="H12" i="12"/>
  <c r="D12" i="12"/>
  <c r="L10" i="12"/>
  <c r="H10" i="12"/>
  <c r="D10" i="12"/>
  <c r="L8" i="12"/>
  <c r="H8" i="12"/>
  <c r="D8" i="12"/>
  <c r="L6" i="12"/>
  <c r="H6" i="12"/>
  <c r="D6" i="12"/>
  <c r="K26" i="12"/>
  <c r="O32" i="14"/>
  <c r="G31" i="14"/>
  <c r="C31" i="14"/>
  <c r="D23" i="21"/>
  <c r="M30" i="25"/>
  <c r="H96" i="6"/>
  <c r="M128" i="6"/>
  <c r="G179" i="6"/>
  <c r="O23" i="6"/>
  <c r="O20" i="6"/>
  <c r="G20" i="6"/>
  <c r="J27" i="12"/>
  <c r="K18" i="12"/>
  <c r="C18" i="12"/>
  <c r="C17" i="12"/>
  <c r="D11" i="23"/>
  <c r="D11" i="24"/>
  <c r="O10" i="24"/>
  <c r="O10" i="23"/>
  <c r="L27" i="21"/>
  <c r="D27" i="21"/>
  <c r="K26" i="21"/>
  <c r="C26" i="24"/>
  <c r="C26" i="21"/>
  <c r="N25" i="21"/>
  <c r="P23" i="21"/>
  <c r="L23" i="21"/>
  <c r="L23" i="24"/>
  <c r="H23" i="21"/>
  <c r="C22" i="24"/>
  <c r="C22" i="21"/>
  <c r="N21" i="24"/>
  <c r="N21" i="21"/>
  <c r="J21" i="21"/>
  <c r="J21" i="24"/>
  <c r="Q20" i="21"/>
  <c r="Q20" i="24"/>
  <c r="M20" i="24"/>
  <c r="I20" i="21"/>
  <c r="I20" i="24"/>
  <c r="C6" i="25"/>
  <c r="C131" i="6"/>
  <c r="O33" i="10"/>
  <c r="G33" i="10"/>
  <c r="O32" i="10"/>
  <c r="K32" i="12"/>
  <c r="C32" i="12"/>
  <c r="K31" i="12"/>
  <c r="G31" i="10"/>
  <c r="O30" i="10"/>
  <c r="G30" i="10"/>
  <c r="C30" i="10"/>
  <c r="M16" i="13"/>
  <c r="L32" i="14"/>
  <c r="L30" i="14"/>
  <c r="Q24" i="14"/>
  <c r="E24" i="14"/>
  <c r="M23" i="14"/>
  <c r="E23" i="14"/>
  <c r="I22" i="14"/>
  <c r="Q21" i="14"/>
  <c r="M21" i="14"/>
  <c r="E21" i="14"/>
  <c r="I20" i="14"/>
  <c r="I9" i="25"/>
  <c r="I9" i="23"/>
  <c r="O27" i="21"/>
  <c r="O28" i="23"/>
  <c r="I25" i="21"/>
  <c r="I25" i="23"/>
  <c r="O33" i="21"/>
  <c r="I31" i="21"/>
  <c r="L24" i="21"/>
  <c r="J22" i="21"/>
  <c r="M20" i="21"/>
  <c r="J6" i="25"/>
  <c r="N25" i="24"/>
  <c r="G10" i="25"/>
  <c r="P8" i="36"/>
  <c r="G8" i="36"/>
  <c r="H8" i="36"/>
  <c r="L179" i="6"/>
  <c r="B113" i="6"/>
  <c r="B55" i="6"/>
  <c r="I24" i="6"/>
  <c r="G27" i="12"/>
  <c r="C27" i="13"/>
  <c r="L16" i="12"/>
  <c r="O5" i="13"/>
  <c r="N24" i="13"/>
  <c r="C23" i="14"/>
  <c r="O30" i="14"/>
  <c r="G6" i="14"/>
  <c r="O28" i="24"/>
  <c r="C28" i="24"/>
  <c r="K18" i="23"/>
  <c r="C18" i="23"/>
  <c r="O18" i="24"/>
  <c r="K18" i="24"/>
  <c r="K18" i="21"/>
  <c r="G18" i="24"/>
  <c r="N17" i="24"/>
  <c r="J17" i="24"/>
  <c r="J17" i="21"/>
  <c r="O16" i="24"/>
  <c r="N17" i="21"/>
  <c r="L6" i="21"/>
  <c r="C26" i="12"/>
  <c r="K25" i="12"/>
  <c r="G25" i="10"/>
  <c r="C25" i="12"/>
  <c r="O24" i="10"/>
  <c r="K24" i="12"/>
  <c r="C24" i="12"/>
  <c r="K23" i="12"/>
  <c r="G23" i="10"/>
  <c r="C23" i="12"/>
  <c r="O22" i="10"/>
  <c r="K22" i="12"/>
  <c r="C22" i="12"/>
  <c r="K21" i="12"/>
  <c r="G21" i="10"/>
  <c r="C21" i="12"/>
  <c r="O20" i="10"/>
  <c r="Q18" i="12"/>
  <c r="M18" i="12"/>
  <c r="I18" i="12"/>
  <c r="E18" i="12"/>
  <c r="Q17" i="12"/>
  <c r="I17" i="12"/>
  <c r="I25" i="13"/>
  <c r="E23" i="13"/>
  <c r="E20" i="13"/>
  <c r="M4" i="9"/>
  <c r="D9" i="14"/>
  <c r="L15" i="23"/>
  <c r="K30" i="23"/>
  <c r="G30" i="23"/>
  <c r="P14" i="24"/>
  <c r="P14" i="21"/>
  <c r="H14" i="21"/>
  <c r="N12" i="24"/>
  <c r="N12" i="21"/>
  <c r="J12" i="21"/>
  <c r="P10" i="24"/>
  <c r="P10" i="21"/>
  <c r="L10" i="24"/>
  <c r="L10" i="21"/>
  <c r="D10" i="21"/>
  <c r="D10" i="24"/>
  <c r="N8" i="24"/>
  <c r="N8" i="21"/>
  <c r="J8" i="24"/>
  <c r="J8" i="21"/>
  <c r="F8" i="21"/>
  <c r="H6" i="21"/>
  <c r="D6" i="24"/>
  <c r="D6" i="21"/>
  <c r="C13" i="21"/>
  <c r="L28" i="12"/>
  <c r="H28" i="12"/>
  <c r="D28" i="12"/>
  <c r="L26" i="12"/>
  <c r="H26" i="12"/>
  <c r="D26" i="12"/>
  <c r="L24" i="12"/>
  <c r="H24" i="12"/>
  <c r="D24" i="12"/>
  <c r="L22" i="12"/>
  <c r="H22" i="12"/>
  <c r="D22" i="12"/>
  <c r="L20" i="12"/>
  <c r="D20" i="12"/>
  <c r="Q15" i="12"/>
  <c r="M15" i="12"/>
  <c r="I15" i="10"/>
  <c r="E15" i="12"/>
  <c r="Q14" i="12"/>
  <c r="M14" i="12"/>
  <c r="I14" i="12"/>
  <c r="E14" i="12"/>
  <c r="Q13" i="12"/>
  <c r="M13" i="12"/>
  <c r="I13" i="10"/>
  <c r="E13" i="12"/>
  <c r="Q12" i="12"/>
  <c r="M12" i="12"/>
  <c r="I12" i="12"/>
  <c r="E12" i="12"/>
  <c r="Q11" i="12"/>
  <c r="M11" i="12"/>
  <c r="I11" i="10"/>
  <c r="E11" i="12"/>
  <c r="Q10" i="12"/>
  <c r="M10" i="12"/>
  <c r="I10" i="12"/>
  <c r="E10" i="12"/>
  <c r="Q9" i="12"/>
  <c r="M9" i="12"/>
  <c r="I9" i="12"/>
  <c r="E9" i="12"/>
  <c r="Q8" i="12"/>
  <c r="M8" i="12"/>
  <c r="I8" i="12"/>
  <c r="E8" i="12"/>
  <c r="Q7" i="12"/>
  <c r="M7" i="12"/>
  <c r="I7" i="10"/>
  <c r="E7" i="12"/>
  <c r="Q6" i="12"/>
  <c r="M6" i="12"/>
  <c r="I6" i="12"/>
  <c r="E6" i="12"/>
  <c r="Q5" i="12"/>
  <c r="M5" i="12"/>
  <c r="I5" i="10"/>
  <c r="Q33" i="13"/>
  <c r="Q32" i="13"/>
  <c r="M32" i="13"/>
  <c r="I32" i="13"/>
  <c r="Q31" i="13"/>
  <c r="M31" i="13"/>
  <c r="Q30" i="13"/>
  <c r="M30" i="13"/>
  <c r="I29" i="9"/>
  <c r="E30" i="13"/>
  <c r="M29" i="9"/>
  <c r="D28" i="13"/>
  <c r="H26" i="10"/>
  <c r="D26" i="10"/>
  <c r="P25" i="10"/>
  <c r="H24" i="10"/>
  <c r="D24" i="10"/>
  <c r="P23" i="10"/>
  <c r="H22" i="10"/>
  <c r="D22" i="10"/>
  <c r="P21" i="10"/>
  <c r="P20" i="10"/>
  <c r="J18" i="10"/>
  <c r="N17" i="10"/>
  <c r="J17" i="10"/>
  <c r="F17" i="10"/>
  <c r="P15" i="10"/>
  <c r="P14" i="10"/>
  <c r="P13" i="10"/>
  <c r="P12" i="10"/>
  <c r="P11" i="10"/>
  <c r="P10" i="10"/>
  <c r="P9" i="10"/>
  <c r="P7" i="10"/>
  <c r="D6" i="10"/>
  <c r="P4" i="9"/>
  <c r="H4" i="9"/>
  <c r="E4" i="9"/>
  <c r="I32" i="14"/>
  <c r="E32" i="14"/>
  <c r="I31" i="14"/>
  <c r="E31" i="14"/>
  <c r="I30" i="14"/>
  <c r="E30" i="14"/>
  <c r="O24" i="14"/>
  <c r="G23" i="14"/>
  <c r="O22" i="14"/>
  <c r="G21" i="14"/>
  <c r="O20" i="14"/>
  <c r="G19" i="14"/>
  <c r="Q17" i="14"/>
  <c r="M17" i="14"/>
  <c r="E17" i="14"/>
  <c r="C10" i="14"/>
  <c r="O9" i="14"/>
  <c r="G8" i="14"/>
  <c r="C8" i="14"/>
  <c r="O7" i="14"/>
  <c r="C6" i="14"/>
  <c r="O5" i="14"/>
  <c r="Q30" i="14"/>
  <c r="Q18" i="23"/>
  <c r="M18" i="23"/>
  <c r="I18" i="23"/>
  <c r="E18" i="23"/>
  <c r="P17" i="23"/>
  <c r="L17" i="23"/>
  <c r="I14" i="23"/>
  <c r="M28" i="24"/>
  <c r="E27" i="21"/>
  <c r="E28" i="24"/>
  <c r="O25" i="24"/>
  <c r="K25" i="24"/>
  <c r="K25" i="21"/>
  <c r="G25" i="24"/>
  <c r="M23" i="24"/>
  <c r="M23" i="21"/>
  <c r="I23" i="24"/>
  <c r="I23" i="21"/>
  <c r="E23" i="24"/>
  <c r="P22" i="21"/>
  <c r="P22" i="24"/>
  <c r="K21" i="24"/>
  <c r="G21" i="24"/>
  <c r="G21" i="21"/>
  <c r="C21" i="24"/>
  <c r="P18" i="24"/>
  <c r="P18" i="21"/>
  <c r="C17" i="24"/>
  <c r="C17" i="21"/>
  <c r="F9" i="24"/>
  <c r="N4" i="21"/>
  <c r="O25" i="21"/>
  <c r="E33" i="25"/>
  <c r="P29" i="25"/>
  <c r="D17" i="25"/>
  <c r="E10" i="23"/>
  <c r="F8" i="24"/>
  <c r="N10" i="25"/>
  <c r="P8" i="25"/>
  <c r="H8" i="25"/>
  <c r="Q24" i="12"/>
  <c r="M24" i="12"/>
  <c r="I24" i="12"/>
  <c r="E24" i="12"/>
  <c r="Q23" i="12"/>
  <c r="M23" i="12"/>
  <c r="E23" i="12"/>
  <c r="Q22" i="12"/>
  <c r="M22" i="12"/>
  <c r="I22" i="12"/>
  <c r="E22" i="12"/>
  <c r="Q21" i="12"/>
  <c r="M21" i="12"/>
  <c r="E21" i="12"/>
  <c r="Q20" i="12"/>
  <c r="I20" i="12"/>
  <c r="B33" i="10"/>
  <c r="N32" i="13"/>
  <c r="J32" i="10"/>
  <c r="F32" i="10"/>
  <c r="B31" i="10"/>
  <c r="N30" i="10"/>
  <c r="J30" i="10"/>
  <c r="F30" i="10"/>
  <c r="M28" i="13"/>
  <c r="I28" i="13"/>
  <c r="Q26" i="13"/>
  <c r="M26" i="13"/>
  <c r="I26" i="13"/>
  <c r="E26" i="13"/>
  <c r="Q25" i="13"/>
  <c r="Q24" i="13"/>
  <c r="M24" i="13"/>
  <c r="I24" i="13"/>
  <c r="Q23" i="13"/>
  <c r="Q22" i="13"/>
  <c r="M22" i="13"/>
  <c r="I22" i="13"/>
  <c r="E22" i="13"/>
  <c r="Q21" i="13"/>
  <c r="Q20" i="13"/>
  <c r="M20" i="13"/>
  <c r="I20" i="13"/>
  <c r="P18" i="10"/>
  <c r="P17" i="10"/>
  <c r="O4" i="9"/>
  <c r="K4" i="9"/>
  <c r="G4" i="9"/>
  <c r="L24" i="14"/>
  <c r="H24" i="14"/>
  <c r="L22" i="14"/>
  <c r="H22" i="14"/>
  <c r="L20" i="14"/>
  <c r="H20" i="14"/>
  <c r="G17" i="14"/>
  <c r="I10" i="14"/>
  <c r="E10" i="14"/>
  <c r="Q9" i="14"/>
  <c r="I9" i="14"/>
  <c r="E9" i="14"/>
  <c r="I8" i="14"/>
  <c r="E8" i="14"/>
  <c r="E7" i="14"/>
  <c r="Q6" i="14"/>
  <c r="M6" i="14"/>
  <c r="E6" i="14"/>
  <c r="Q5" i="14"/>
  <c r="M4" i="14"/>
  <c r="I5" i="14"/>
  <c r="E5" i="14"/>
  <c r="C17" i="14"/>
  <c r="N14" i="21"/>
  <c r="N14" i="23"/>
  <c r="F14" i="23"/>
  <c r="L12" i="21"/>
  <c r="L12" i="23"/>
  <c r="D12" i="23"/>
  <c r="K11" i="21"/>
  <c r="K11" i="23"/>
  <c r="C11" i="23"/>
  <c r="J10" i="21"/>
  <c r="J10" i="23"/>
  <c r="Q9" i="23"/>
  <c r="H8" i="21"/>
  <c r="H8" i="23"/>
  <c r="O7" i="23"/>
  <c r="Q5" i="23"/>
  <c r="M5" i="23"/>
  <c r="F33" i="24"/>
  <c r="F33" i="21"/>
  <c r="Q32" i="24"/>
  <c r="Q32" i="21"/>
  <c r="I32" i="21"/>
  <c r="I32" i="24"/>
  <c r="E32" i="21"/>
  <c r="E32" i="24"/>
  <c r="O30" i="24"/>
  <c r="O30" i="21"/>
  <c r="K30" i="21"/>
  <c r="G30" i="21"/>
  <c r="H5" i="24"/>
  <c r="G7" i="23"/>
  <c r="M20" i="25"/>
  <c r="O8" i="36"/>
  <c r="C8" i="36"/>
  <c r="C27" i="23"/>
  <c r="I28" i="23"/>
  <c r="P26" i="23"/>
  <c r="L26" i="23"/>
  <c r="H26" i="23"/>
  <c r="D26" i="23"/>
  <c r="O25" i="23"/>
  <c r="K25" i="23"/>
  <c r="G25" i="23"/>
  <c r="C25" i="23"/>
  <c r="N24" i="23"/>
  <c r="J24" i="23"/>
  <c r="F24" i="23"/>
  <c r="Q23" i="23"/>
  <c r="M23" i="23"/>
  <c r="I23" i="23"/>
  <c r="E23" i="23"/>
  <c r="P22" i="23"/>
  <c r="L22" i="23"/>
  <c r="H22" i="23"/>
  <c r="D22" i="23"/>
  <c r="O21" i="23"/>
  <c r="K21" i="23"/>
  <c r="G21" i="23"/>
  <c r="C21" i="23"/>
  <c r="N20" i="23"/>
  <c r="J20" i="23"/>
  <c r="F20" i="23"/>
  <c r="G18" i="23"/>
  <c r="J17" i="23"/>
  <c r="H13" i="23"/>
  <c r="F11" i="23"/>
  <c r="D9" i="23"/>
  <c r="F14" i="21"/>
  <c r="O11" i="21"/>
  <c r="F10" i="21"/>
  <c r="Q5" i="21"/>
  <c r="N6" i="21"/>
  <c r="I32" i="25"/>
  <c r="P31" i="25"/>
  <c r="L31" i="25"/>
  <c r="D31" i="25"/>
  <c r="K30" i="25"/>
  <c r="N24" i="25"/>
  <c r="J24" i="25"/>
  <c r="F24" i="25"/>
  <c r="Q23" i="25"/>
  <c r="M23" i="25"/>
  <c r="I23" i="25"/>
  <c r="E23" i="25"/>
  <c r="P22" i="25"/>
  <c r="L22" i="25"/>
  <c r="H22" i="25"/>
  <c r="D22" i="25"/>
  <c r="G21" i="25"/>
  <c r="C21" i="25"/>
  <c r="N17" i="25"/>
  <c r="J17" i="25"/>
  <c r="F17" i="25"/>
  <c r="O31" i="36"/>
  <c r="K31" i="36"/>
  <c r="K33" i="36"/>
  <c r="K30" i="36"/>
  <c r="G30" i="36"/>
  <c r="G31" i="36"/>
  <c r="G33" i="36"/>
  <c r="C31" i="36"/>
  <c r="C30" i="36"/>
  <c r="Q31" i="38"/>
  <c r="Q32" i="36"/>
  <c r="Q44" i="38"/>
  <c r="M44" i="38"/>
  <c r="M32" i="36"/>
  <c r="E32" i="36"/>
  <c r="E44" i="38"/>
  <c r="H28" i="23"/>
  <c r="K26" i="23"/>
  <c r="J25" i="23"/>
  <c r="I24" i="23"/>
  <c r="H23" i="23"/>
  <c r="G22" i="23"/>
  <c r="F21" i="23"/>
  <c r="C19" i="23"/>
  <c r="P18" i="23"/>
  <c r="L18" i="23"/>
  <c r="H18" i="23"/>
  <c r="D18" i="23"/>
  <c r="O17" i="23"/>
  <c r="K17" i="23"/>
  <c r="G17" i="23"/>
  <c r="C17" i="23"/>
  <c r="L33" i="24"/>
  <c r="K32" i="24"/>
  <c r="J31" i="24"/>
  <c r="I30" i="24"/>
  <c r="D15" i="21"/>
  <c r="Q12" i="21"/>
  <c r="P11" i="21"/>
  <c r="O10" i="21"/>
  <c r="M8" i="21"/>
  <c r="L7" i="21"/>
  <c r="K6" i="21"/>
  <c r="N9" i="25"/>
  <c r="P7" i="25"/>
  <c r="J5" i="25"/>
  <c r="Q12" i="24"/>
  <c r="N33" i="36"/>
  <c r="F33" i="36"/>
  <c r="H31" i="39"/>
  <c r="M31" i="39"/>
  <c r="K40" i="39"/>
  <c r="K53" i="39"/>
  <c r="G40" i="39"/>
  <c r="G53" i="39"/>
  <c r="K39" i="39"/>
  <c r="K52" i="39"/>
  <c r="K38" i="39"/>
  <c r="K51" i="39"/>
  <c r="G51" i="39"/>
  <c r="G38" i="39"/>
  <c r="K37" i="39"/>
  <c r="K50" i="39"/>
  <c r="G50" i="39"/>
  <c r="G37" i="39"/>
  <c r="K36" i="39"/>
  <c r="K49" i="39"/>
  <c r="G49" i="39"/>
  <c r="G36" i="39"/>
  <c r="K35" i="39"/>
  <c r="K48" i="39"/>
  <c r="G48" i="39"/>
  <c r="G35" i="39"/>
  <c r="K34" i="39"/>
  <c r="K47" i="39"/>
  <c r="G34" i="39"/>
  <c r="G47" i="39"/>
  <c r="K33" i="39"/>
  <c r="K46" i="39"/>
  <c r="K32" i="39"/>
  <c r="K45" i="39"/>
  <c r="G32" i="39"/>
  <c r="G45" i="39"/>
  <c r="K53" i="38"/>
  <c r="K40" i="37"/>
  <c r="G53" i="38"/>
  <c r="G40" i="37"/>
  <c r="K52" i="38"/>
  <c r="K39" i="37"/>
  <c r="G52" i="38"/>
  <c r="G39" i="37"/>
  <c r="C52" i="38"/>
  <c r="C39" i="37"/>
  <c r="K51" i="38"/>
  <c r="K38" i="37"/>
  <c r="G51" i="38"/>
  <c r="G38" i="37"/>
  <c r="K50" i="38"/>
  <c r="K37" i="37"/>
  <c r="G50" i="38"/>
  <c r="G37" i="37"/>
  <c r="C50" i="38"/>
  <c r="C37" i="37"/>
  <c r="K49" i="38"/>
  <c r="K36" i="37"/>
  <c r="G49" i="38"/>
  <c r="G36" i="37"/>
  <c r="K48" i="38"/>
  <c r="K35" i="37"/>
  <c r="G48" i="38"/>
  <c r="G35" i="37"/>
  <c r="C48" i="38"/>
  <c r="C35" i="37"/>
  <c r="K47" i="38"/>
  <c r="K34" i="37"/>
  <c r="G47" i="38"/>
  <c r="G34" i="37"/>
  <c r="K46" i="38"/>
  <c r="K33" i="37"/>
  <c r="G46" i="38"/>
  <c r="G33" i="37"/>
  <c r="C46" i="38"/>
  <c r="C33" i="37"/>
  <c r="K45" i="38"/>
  <c r="K32" i="37"/>
  <c r="G45" i="38"/>
  <c r="G32" i="37"/>
  <c r="P31" i="38"/>
  <c r="L31" i="38"/>
  <c r="H31" i="38"/>
  <c r="D31" i="38"/>
  <c r="C53" i="39"/>
  <c r="C51" i="39"/>
  <c r="G46" i="39"/>
  <c r="C45" i="39"/>
  <c r="O35" i="39"/>
  <c r="I8" i="36"/>
  <c r="E8" i="36"/>
  <c r="I31" i="39"/>
  <c r="N30" i="36"/>
  <c r="J30" i="36"/>
  <c r="F30" i="36"/>
  <c r="B30" i="36"/>
  <c r="J53" i="37"/>
  <c r="F52" i="37"/>
  <c r="J51" i="37"/>
  <c r="F50" i="37"/>
  <c r="J49" i="37"/>
  <c r="O31" i="38"/>
  <c r="K31" i="38"/>
  <c r="G31" i="38"/>
  <c r="C31" i="38"/>
  <c r="Q31" i="39"/>
  <c r="L31" i="39"/>
  <c r="P30" i="36"/>
  <c r="Q8" i="36"/>
  <c r="N52" i="37"/>
  <c r="B52" i="37"/>
  <c r="N50" i="37"/>
  <c r="B50" i="37"/>
  <c r="N31" i="38"/>
  <c r="J31" i="38"/>
  <c r="F31" i="38"/>
  <c r="B31" i="38"/>
  <c r="N53" i="38"/>
  <c r="F53" i="38"/>
  <c r="N52" i="38"/>
  <c r="F52" i="38"/>
  <c r="N51" i="38"/>
  <c r="F51" i="38"/>
  <c r="N50" i="38"/>
  <c r="F50" i="38"/>
  <c r="N49" i="38"/>
  <c r="F49" i="38"/>
  <c r="N48" i="38"/>
  <c r="F48" i="38"/>
  <c r="N47" i="38"/>
  <c r="F47" i="38"/>
  <c r="N46" i="38"/>
  <c r="F46" i="38"/>
  <c r="N45" i="38"/>
  <c r="F45" i="38"/>
  <c r="N44" i="38"/>
  <c r="F44" i="38"/>
  <c r="P31" i="39"/>
  <c r="E31" i="39"/>
  <c r="C97" i="6"/>
  <c r="C99" i="6"/>
  <c r="C98" i="6"/>
  <c r="C100" i="6"/>
  <c r="O25" i="6"/>
  <c r="G25" i="6"/>
  <c r="O21" i="6"/>
  <c r="G21" i="6"/>
  <c r="M24" i="6"/>
  <c r="M25" i="6"/>
  <c r="E24" i="6"/>
  <c r="E25" i="6"/>
  <c r="M23" i="6"/>
  <c r="E23" i="6"/>
  <c r="M20" i="6"/>
  <c r="M21" i="6"/>
  <c r="E20" i="6"/>
  <c r="E21" i="6"/>
  <c r="P27" i="12"/>
  <c r="H27" i="12"/>
  <c r="M30" i="12"/>
  <c r="E30" i="12"/>
  <c r="O27" i="10"/>
  <c r="K28" i="12"/>
  <c r="G28" i="12"/>
  <c r="G27" i="10"/>
  <c r="C28" i="12"/>
  <c r="G26" i="12"/>
  <c r="G26" i="10"/>
  <c r="O25" i="12"/>
  <c r="O25" i="10"/>
  <c r="G24" i="12"/>
  <c r="G24" i="10"/>
  <c r="O23" i="10"/>
  <c r="O23" i="12"/>
  <c r="G22" i="12"/>
  <c r="G22" i="10"/>
  <c r="O21" i="12"/>
  <c r="O21" i="10"/>
  <c r="K20" i="12"/>
  <c r="G20" i="12"/>
  <c r="G20" i="10"/>
  <c r="C20" i="12"/>
  <c r="E17" i="12"/>
  <c r="O15" i="10"/>
  <c r="O15" i="12"/>
  <c r="G14" i="12"/>
  <c r="G14" i="10"/>
  <c r="O13" i="12"/>
  <c r="O13" i="10"/>
  <c r="K13" i="12"/>
  <c r="K12" i="12"/>
  <c r="G12" i="12"/>
  <c r="G12" i="10"/>
  <c r="C12" i="12"/>
  <c r="O11" i="10"/>
  <c r="O11" i="12"/>
  <c r="K11" i="12"/>
  <c r="K10" i="12"/>
  <c r="G10" i="12"/>
  <c r="G10" i="10"/>
  <c r="C10" i="12"/>
  <c r="O9" i="12"/>
  <c r="O9" i="10"/>
  <c r="K8" i="12"/>
  <c r="G8" i="12"/>
  <c r="G8" i="10"/>
  <c r="C8" i="12"/>
  <c r="O7" i="10"/>
  <c r="O7" i="12"/>
  <c r="K7" i="12"/>
  <c r="K6" i="12"/>
  <c r="G6" i="12"/>
  <c r="G6" i="10"/>
  <c r="C6" i="12"/>
  <c r="O5" i="12"/>
  <c r="O5" i="10"/>
  <c r="K5" i="12"/>
  <c r="L33" i="10"/>
  <c r="L33" i="13"/>
  <c r="H33" i="10"/>
  <c r="H33" i="13"/>
  <c r="D33" i="10"/>
  <c r="D33" i="13"/>
  <c r="P32" i="10"/>
  <c r="P32" i="13"/>
  <c r="L32" i="10"/>
  <c r="L32" i="13"/>
  <c r="L31" i="10"/>
  <c r="L31" i="13"/>
  <c r="H31" i="10"/>
  <c r="H31" i="13"/>
  <c r="D31" i="10"/>
  <c r="D31" i="13"/>
  <c r="P30" i="10"/>
  <c r="P30" i="13"/>
  <c r="L30" i="10"/>
  <c r="L30" i="13"/>
  <c r="L29" i="9"/>
  <c r="D30" i="10"/>
  <c r="D29" i="9"/>
  <c r="J27" i="10"/>
  <c r="F28" i="13"/>
  <c r="B28" i="13"/>
  <c r="B27" i="10"/>
  <c r="F26" i="13"/>
  <c r="B26" i="13"/>
  <c r="B26" i="10"/>
  <c r="N25" i="13"/>
  <c r="J25" i="10"/>
  <c r="J25" i="13"/>
  <c r="F25" i="13"/>
  <c r="F24" i="13"/>
  <c r="B24" i="13"/>
  <c r="B24" i="10"/>
  <c r="N23" i="13"/>
  <c r="J23" i="13"/>
  <c r="J23" i="10"/>
  <c r="F23" i="13"/>
  <c r="F22" i="13"/>
  <c r="B22" i="13"/>
  <c r="B22" i="10"/>
  <c r="N21" i="13"/>
  <c r="J21" i="10"/>
  <c r="J21" i="13"/>
  <c r="F21" i="13"/>
  <c r="B21" i="13"/>
  <c r="B21" i="10"/>
  <c r="N20" i="13"/>
  <c r="F20" i="13"/>
  <c r="B20" i="13"/>
  <c r="B20" i="10"/>
  <c r="L18" i="10"/>
  <c r="L18" i="13"/>
  <c r="H18" i="10"/>
  <c r="H18" i="13"/>
  <c r="D18" i="10"/>
  <c r="D18" i="13"/>
  <c r="L17" i="10"/>
  <c r="L17" i="13"/>
  <c r="H17" i="10"/>
  <c r="H17" i="13"/>
  <c r="D17" i="10"/>
  <c r="D17" i="13"/>
  <c r="N15" i="13"/>
  <c r="F15" i="13"/>
  <c r="B15" i="13"/>
  <c r="B15" i="10"/>
  <c r="N14" i="13"/>
  <c r="F14" i="13"/>
  <c r="B14" i="13"/>
  <c r="B14" i="10"/>
  <c r="N13" i="13"/>
  <c r="F13" i="13"/>
  <c r="B13" i="13"/>
  <c r="B13" i="10"/>
  <c r="N12" i="13"/>
  <c r="F12" i="13"/>
  <c r="B12" i="13"/>
  <c r="B12" i="10"/>
  <c r="N11" i="13"/>
  <c r="F11" i="13"/>
  <c r="B11" i="13"/>
  <c r="B11" i="10"/>
  <c r="N10" i="13"/>
  <c r="F10" i="13"/>
  <c r="B10" i="13"/>
  <c r="B10" i="10"/>
  <c r="N9" i="13"/>
  <c r="F9" i="13"/>
  <c r="B9" i="13"/>
  <c r="B9" i="10"/>
  <c r="N8" i="13"/>
  <c r="J8" i="13"/>
  <c r="J8" i="10"/>
  <c r="F8" i="13"/>
  <c r="B8" i="13"/>
  <c r="B8" i="10"/>
  <c r="N7" i="13"/>
  <c r="F7" i="13"/>
  <c r="N6" i="13"/>
  <c r="J6" i="13"/>
  <c r="J6" i="10"/>
  <c r="F6" i="13"/>
  <c r="B6" i="13"/>
  <c r="B6" i="10"/>
  <c r="N5" i="13"/>
  <c r="N4" i="9"/>
  <c r="J5" i="10"/>
  <c r="J5" i="13"/>
  <c r="F4" i="9"/>
  <c r="B5" i="13"/>
  <c r="B5" i="10"/>
  <c r="K33" i="10"/>
  <c r="Q32" i="10"/>
  <c r="K31" i="10"/>
  <c r="Q30" i="10"/>
  <c r="Q27" i="10"/>
  <c r="F27" i="10"/>
  <c r="K26" i="10"/>
  <c r="Q25" i="10"/>
  <c r="F25" i="10"/>
  <c r="K24" i="10"/>
  <c r="Q23" i="10"/>
  <c r="F23" i="10"/>
  <c r="K22" i="10"/>
  <c r="Q21" i="10"/>
  <c r="F21" i="10"/>
  <c r="K20" i="10"/>
  <c r="K18" i="10"/>
  <c r="Q17" i="10"/>
  <c r="Q15" i="10"/>
  <c r="F15" i="10"/>
  <c r="K14" i="10"/>
  <c r="Q13" i="10"/>
  <c r="F13" i="10"/>
  <c r="K12" i="10"/>
  <c r="Q11" i="10"/>
  <c r="F11" i="10"/>
  <c r="K10" i="10"/>
  <c r="Q9" i="10"/>
  <c r="F9" i="10"/>
  <c r="K8" i="10"/>
  <c r="Q7" i="10"/>
  <c r="F7" i="10"/>
  <c r="K6" i="10"/>
  <c r="Q5" i="10"/>
  <c r="F5" i="10"/>
  <c r="P32" i="14"/>
  <c r="D32" i="14"/>
  <c r="P31" i="14"/>
  <c r="L31" i="14"/>
  <c r="H31" i="14"/>
  <c r="D31" i="14"/>
  <c r="P30" i="14"/>
  <c r="D30" i="14"/>
  <c r="N24" i="14"/>
  <c r="J24" i="14"/>
  <c r="F24" i="14"/>
  <c r="B24" i="14"/>
  <c r="N23" i="14"/>
  <c r="J23" i="14"/>
  <c r="F23" i="14"/>
  <c r="B23" i="14"/>
  <c r="N22" i="14"/>
  <c r="J22" i="14"/>
  <c r="F22" i="14"/>
  <c r="B22" i="14"/>
  <c r="N21" i="14"/>
  <c r="J21" i="14"/>
  <c r="F21" i="14"/>
  <c r="B21" i="14"/>
  <c r="N20" i="14"/>
  <c r="J20" i="14"/>
  <c r="F20" i="14"/>
  <c r="B20" i="14"/>
  <c r="P17" i="14"/>
  <c r="L17" i="14"/>
  <c r="H17" i="14"/>
  <c r="D17" i="14"/>
  <c r="N10" i="14"/>
  <c r="J10" i="14"/>
  <c r="F10" i="14"/>
  <c r="B10" i="14"/>
  <c r="N9" i="14"/>
  <c r="J9" i="14"/>
  <c r="F9" i="14"/>
  <c r="B9" i="14"/>
  <c r="N8" i="14"/>
  <c r="J8" i="14"/>
  <c r="F8" i="14"/>
  <c r="B8" i="14"/>
  <c r="N7" i="14"/>
  <c r="J7" i="14"/>
  <c r="F7" i="14"/>
  <c r="B7" i="14"/>
  <c r="N6" i="14"/>
  <c r="J6" i="14"/>
  <c r="F6" i="14"/>
  <c r="B6" i="14"/>
  <c r="N5" i="14"/>
  <c r="J5" i="14"/>
  <c r="F5" i="14"/>
  <c r="B5" i="14"/>
  <c r="G32" i="12"/>
  <c r="G30" i="12"/>
  <c r="O28" i="12"/>
  <c r="G25" i="12"/>
  <c r="I23" i="12"/>
  <c r="O20" i="12"/>
  <c r="G17" i="12"/>
  <c r="I15" i="12"/>
  <c r="O12" i="12"/>
  <c r="C11" i="12"/>
  <c r="G9" i="12"/>
  <c r="I7" i="12"/>
  <c r="J32" i="13"/>
  <c r="N30" i="13"/>
  <c r="H26" i="13"/>
  <c r="J24" i="13"/>
  <c r="N22" i="13"/>
  <c r="P21" i="13"/>
  <c r="P20" i="13"/>
  <c r="J15" i="13"/>
  <c r="P12" i="13"/>
  <c r="J11" i="13"/>
  <c r="B7" i="13"/>
  <c r="F5" i="13"/>
  <c r="D7" i="14"/>
  <c r="D5" i="14"/>
  <c r="P32" i="23"/>
  <c r="P32" i="25"/>
  <c r="O31" i="23"/>
  <c r="K31" i="23"/>
  <c r="G31" i="23"/>
  <c r="C31" i="23"/>
  <c r="C31" i="25"/>
  <c r="N30" i="23"/>
  <c r="J30" i="23"/>
  <c r="P33" i="12"/>
  <c r="H33" i="12"/>
  <c r="P32" i="12"/>
  <c r="H32" i="12"/>
  <c r="P31" i="12"/>
  <c r="H31" i="12"/>
  <c r="P30" i="12"/>
  <c r="H30" i="12"/>
  <c r="L17" i="12"/>
  <c r="H17" i="12"/>
  <c r="D17" i="12"/>
  <c r="J29" i="9"/>
  <c r="E27" i="10"/>
  <c r="M25" i="10"/>
  <c r="E25" i="10"/>
  <c r="E24" i="10"/>
  <c r="M23" i="10"/>
  <c r="E23" i="10"/>
  <c r="M21" i="10"/>
  <c r="E21" i="10"/>
  <c r="E20" i="10"/>
  <c r="E15" i="10"/>
  <c r="E14" i="10"/>
  <c r="E13" i="10"/>
  <c r="E12" i="10"/>
  <c r="E11" i="10"/>
  <c r="E10" i="10"/>
  <c r="E9" i="10"/>
  <c r="I33" i="10"/>
  <c r="N32" i="10"/>
  <c r="C32" i="10"/>
  <c r="I31" i="10"/>
  <c r="N27" i="10"/>
  <c r="C27" i="10"/>
  <c r="I26" i="10"/>
  <c r="N25" i="10"/>
  <c r="C25" i="10"/>
  <c r="I24" i="10"/>
  <c r="N23" i="10"/>
  <c r="C23" i="10"/>
  <c r="I22" i="10"/>
  <c r="N21" i="10"/>
  <c r="C21" i="10"/>
  <c r="I20" i="10"/>
  <c r="I18" i="10"/>
  <c r="C17" i="10"/>
  <c r="N15" i="10"/>
  <c r="C15" i="10"/>
  <c r="I14" i="10"/>
  <c r="N13" i="10"/>
  <c r="C13" i="10"/>
  <c r="I12" i="10"/>
  <c r="N11" i="10"/>
  <c r="C11" i="10"/>
  <c r="I10" i="10"/>
  <c r="N9" i="10"/>
  <c r="C9" i="10"/>
  <c r="I8" i="10"/>
  <c r="N7" i="10"/>
  <c r="C7" i="10"/>
  <c r="I6" i="10"/>
  <c r="N5" i="10"/>
  <c r="C5" i="10"/>
  <c r="O32" i="12"/>
  <c r="O30" i="12"/>
  <c r="O26" i="12"/>
  <c r="G23" i="12"/>
  <c r="I21" i="12"/>
  <c r="O18" i="12"/>
  <c r="G15" i="12"/>
  <c r="I13" i="12"/>
  <c r="O10" i="12"/>
  <c r="G7" i="12"/>
  <c r="I5" i="12"/>
  <c r="H32" i="13"/>
  <c r="J30" i="13"/>
  <c r="N28" i="13"/>
  <c r="D26" i="13"/>
  <c r="H24" i="13"/>
  <c r="J22" i="13"/>
  <c r="J20" i="13"/>
  <c r="P17" i="13"/>
  <c r="P13" i="13"/>
  <c r="J12" i="13"/>
  <c r="P9" i="13"/>
  <c r="P33" i="21"/>
  <c r="P33" i="23"/>
  <c r="L33" i="23"/>
  <c r="L33" i="21"/>
  <c r="H33" i="23"/>
  <c r="H33" i="21"/>
  <c r="D33" i="21"/>
  <c r="D33" i="23"/>
  <c r="O32" i="21"/>
  <c r="G32" i="23"/>
  <c r="G32" i="21"/>
  <c r="C32" i="23"/>
  <c r="C29" i="23"/>
  <c r="N31" i="21"/>
  <c r="N31" i="23"/>
  <c r="J31" i="23"/>
  <c r="J31" i="21"/>
  <c r="F31" i="23"/>
  <c r="F31" i="21"/>
  <c r="Q30" i="21"/>
  <c r="Q30" i="23"/>
  <c r="M30" i="21"/>
  <c r="I29" i="23"/>
  <c r="I30" i="21"/>
  <c r="E30" i="23"/>
  <c r="E30" i="21"/>
  <c r="L25" i="23"/>
  <c r="H25" i="23"/>
  <c r="D25" i="23"/>
  <c r="J23" i="23"/>
  <c r="F23" i="23"/>
  <c r="Q22" i="23"/>
  <c r="H21" i="23"/>
  <c r="D21" i="23"/>
  <c r="O20" i="23"/>
  <c r="K32" i="23"/>
  <c r="M30" i="23"/>
  <c r="F30" i="23"/>
  <c r="M26" i="23"/>
  <c r="K24" i="23"/>
  <c r="I22" i="23"/>
  <c r="E17" i="23"/>
  <c r="K24" i="6"/>
  <c r="K25" i="6"/>
  <c r="C24" i="6"/>
  <c r="C25" i="6"/>
  <c r="G155" i="6"/>
  <c r="K23" i="6"/>
  <c r="C23" i="6"/>
  <c r="K20" i="6"/>
  <c r="K21" i="6"/>
  <c r="C20" i="6"/>
  <c r="C21" i="6"/>
  <c r="L29" i="12"/>
  <c r="F27" i="13"/>
  <c r="H16" i="12"/>
  <c r="K30" i="12"/>
  <c r="C30" i="12"/>
  <c r="E28" i="12"/>
  <c r="M20" i="12"/>
  <c r="E20" i="12"/>
  <c r="G18" i="12"/>
  <c r="G18" i="10"/>
  <c r="O17" i="12"/>
  <c r="O17" i="10"/>
  <c r="K17" i="12"/>
  <c r="E5" i="12"/>
  <c r="N33" i="13"/>
  <c r="J33" i="10"/>
  <c r="J33" i="13"/>
  <c r="F33" i="13"/>
  <c r="F32" i="13"/>
  <c r="B32" i="13"/>
  <c r="B32" i="10"/>
  <c r="N31" i="13"/>
  <c r="J31" i="13"/>
  <c r="J31" i="10"/>
  <c r="F31" i="13"/>
  <c r="N29" i="9"/>
  <c r="F30" i="13"/>
  <c r="F29" i="9"/>
  <c r="B30" i="13"/>
  <c r="B30" i="10"/>
  <c r="P27" i="10"/>
  <c r="P28" i="13"/>
  <c r="L27" i="10"/>
  <c r="L28" i="13"/>
  <c r="H27" i="10"/>
  <c r="D27" i="10"/>
  <c r="P26" i="10"/>
  <c r="P26" i="13"/>
  <c r="L26" i="10"/>
  <c r="L26" i="13"/>
  <c r="L25" i="10"/>
  <c r="L25" i="13"/>
  <c r="H25" i="10"/>
  <c r="H25" i="13"/>
  <c r="D25" i="10"/>
  <c r="D25" i="13"/>
  <c r="P24" i="10"/>
  <c r="P24" i="13"/>
  <c r="L24" i="10"/>
  <c r="L24" i="13"/>
  <c r="L23" i="10"/>
  <c r="L23" i="13"/>
  <c r="H23" i="10"/>
  <c r="H23" i="13"/>
  <c r="D23" i="10"/>
  <c r="D23" i="13"/>
  <c r="P22" i="10"/>
  <c r="P22" i="13"/>
  <c r="L22" i="10"/>
  <c r="L22" i="13"/>
  <c r="L21" i="10"/>
  <c r="L21" i="13"/>
  <c r="H21" i="10"/>
  <c r="H21" i="13"/>
  <c r="D21" i="10"/>
  <c r="D21" i="13"/>
  <c r="L20" i="10"/>
  <c r="L20" i="13"/>
  <c r="H20" i="10"/>
  <c r="H20" i="13"/>
  <c r="D20" i="10"/>
  <c r="D20" i="13"/>
  <c r="N18" i="13"/>
  <c r="F18" i="13"/>
  <c r="B18" i="13"/>
  <c r="B18" i="10"/>
  <c r="N17" i="13"/>
  <c r="F17" i="13"/>
  <c r="B17" i="13"/>
  <c r="B17" i="10"/>
  <c r="L15" i="10"/>
  <c r="L15" i="13"/>
  <c r="H15" i="10"/>
  <c r="H15" i="13"/>
  <c r="D15" i="10"/>
  <c r="D15" i="13"/>
  <c r="L14" i="10"/>
  <c r="L14" i="13"/>
  <c r="H14" i="10"/>
  <c r="H14" i="13"/>
  <c r="D14" i="10"/>
  <c r="D14" i="13"/>
  <c r="L13" i="10"/>
  <c r="L13" i="13"/>
  <c r="H13" i="10"/>
  <c r="H13" i="13"/>
  <c r="D13" i="10"/>
  <c r="D13" i="13"/>
  <c r="L12" i="10"/>
  <c r="L12" i="13"/>
  <c r="H12" i="10"/>
  <c r="H12" i="13"/>
  <c r="D12" i="10"/>
  <c r="D12" i="13"/>
  <c r="L11" i="10"/>
  <c r="L11" i="13"/>
  <c r="H11" i="10"/>
  <c r="H11" i="13"/>
  <c r="D11" i="10"/>
  <c r="D11" i="13"/>
  <c r="L10" i="10"/>
  <c r="L10" i="13"/>
  <c r="H10" i="10"/>
  <c r="H10" i="13"/>
  <c r="D10" i="10"/>
  <c r="D10" i="13"/>
  <c r="L9" i="10"/>
  <c r="L9" i="13"/>
  <c r="H9" i="10"/>
  <c r="H9" i="13"/>
  <c r="D9" i="10"/>
  <c r="D9" i="13"/>
  <c r="P8" i="10"/>
  <c r="P8" i="13"/>
  <c r="L8" i="10"/>
  <c r="L8" i="13"/>
  <c r="H8" i="13"/>
  <c r="H8" i="10"/>
  <c r="D8" i="10"/>
  <c r="D8" i="13"/>
  <c r="L7" i="10"/>
  <c r="L7" i="13"/>
  <c r="H7" i="13"/>
  <c r="H7" i="10"/>
  <c r="D7" i="10"/>
  <c r="D7" i="13"/>
  <c r="P6" i="10"/>
  <c r="P6" i="13"/>
  <c r="L6" i="10"/>
  <c r="L6" i="13"/>
  <c r="H6" i="13"/>
  <c r="H6" i="10"/>
  <c r="P5" i="10"/>
  <c r="P5" i="13"/>
  <c r="L5" i="10"/>
  <c r="L4" i="9"/>
  <c r="H5" i="13"/>
  <c r="H5" i="10"/>
  <c r="D5" i="10"/>
  <c r="D5" i="13"/>
  <c r="D4" i="9"/>
  <c r="Q33" i="10"/>
  <c r="F33" i="10"/>
  <c r="K32" i="10"/>
  <c r="Q31" i="10"/>
  <c r="F31" i="10"/>
  <c r="K30" i="10"/>
  <c r="K27" i="10"/>
  <c r="Q26" i="10"/>
  <c r="F26" i="10"/>
  <c r="K25" i="10"/>
  <c r="Q24" i="10"/>
  <c r="F24" i="10"/>
  <c r="K23" i="10"/>
  <c r="Q22" i="10"/>
  <c r="F22" i="10"/>
  <c r="K21" i="10"/>
  <c r="Q20" i="10"/>
  <c r="Q18" i="10"/>
  <c r="F18" i="10"/>
  <c r="K17" i="10"/>
  <c r="K15" i="10"/>
  <c r="Q14" i="10"/>
  <c r="K13" i="10"/>
  <c r="Q12" i="10"/>
  <c r="K11" i="10"/>
  <c r="Q10" i="10"/>
  <c r="K9" i="10"/>
  <c r="Q8" i="10"/>
  <c r="K7" i="10"/>
  <c r="Q6" i="10"/>
  <c r="K5" i="10"/>
  <c r="N32" i="14"/>
  <c r="J32" i="14"/>
  <c r="F32" i="14"/>
  <c r="B32" i="14"/>
  <c r="N31" i="14"/>
  <c r="J31" i="14"/>
  <c r="F31" i="14"/>
  <c r="B31" i="14"/>
  <c r="N30" i="14"/>
  <c r="J30" i="14"/>
  <c r="F30" i="14"/>
  <c r="B30" i="14"/>
  <c r="P24" i="14"/>
  <c r="D24" i="14"/>
  <c r="P23" i="14"/>
  <c r="L23" i="14"/>
  <c r="H23" i="14"/>
  <c r="D23" i="14"/>
  <c r="P22" i="14"/>
  <c r="D22" i="14"/>
  <c r="P21" i="14"/>
  <c r="L21" i="14"/>
  <c r="H21" i="14"/>
  <c r="D21" i="14"/>
  <c r="P20" i="14"/>
  <c r="D20" i="14"/>
  <c r="N17" i="14"/>
  <c r="J17" i="14"/>
  <c r="F17" i="14"/>
  <c r="B17" i="14"/>
  <c r="P10" i="14"/>
  <c r="L10" i="14"/>
  <c r="H10" i="14"/>
  <c r="D10" i="14"/>
  <c r="P9" i="14"/>
  <c r="L9" i="14"/>
  <c r="H9" i="14"/>
  <c r="P8" i="14"/>
  <c r="L8" i="14"/>
  <c r="H8" i="14"/>
  <c r="D8" i="14"/>
  <c r="P7" i="14"/>
  <c r="L7" i="14"/>
  <c r="H7" i="14"/>
  <c r="P6" i="14"/>
  <c r="L6" i="14"/>
  <c r="H6" i="14"/>
  <c r="D6" i="14"/>
  <c r="P5" i="14"/>
  <c r="L5" i="14"/>
  <c r="H5" i="14"/>
  <c r="G33" i="12"/>
  <c r="G31" i="12"/>
  <c r="O24" i="12"/>
  <c r="G21" i="12"/>
  <c r="H20" i="12"/>
  <c r="M17" i="12"/>
  <c r="G13" i="12"/>
  <c r="I11" i="12"/>
  <c r="O8" i="12"/>
  <c r="C7" i="12"/>
  <c r="G5" i="12"/>
  <c r="P33" i="13"/>
  <c r="B33" i="13"/>
  <c r="D32" i="13"/>
  <c r="H30" i="13"/>
  <c r="J28" i="13"/>
  <c r="N26" i="13"/>
  <c r="P25" i="13"/>
  <c r="B25" i="13"/>
  <c r="D24" i="13"/>
  <c r="H22" i="13"/>
  <c r="P18" i="13"/>
  <c r="J17" i="13"/>
  <c r="P14" i="13"/>
  <c r="J13" i="13"/>
  <c r="P10" i="13"/>
  <c r="J9" i="13"/>
  <c r="P7" i="13"/>
  <c r="D6" i="13"/>
  <c r="H30" i="14"/>
  <c r="G24" i="25"/>
  <c r="G24" i="24"/>
  <c r="G24" i="23"/>
  <c r="C24" i="25"/>
  <c r="C24" i="23"/>
  <c r="E22" i="25"/>
  <c r="E22" i="24"/>
  <c r="E22" i="23"/>
  <c r="P21" i="25"/>
  <c r="P21" i="23"/>
  <c r="O27" i="23"/>
  <c r="O20" i="25"/>
  <c r="G20" i="25"/>
  <c r="G20" i="24"/>
  <c r="G27" i="23"/>
  <c r="C20" i="25"/>
  <c r="C20" i="23"/>
  <c r="L147" i="6"/>
  <c r="L146" i="6"/>
  <c r="L145" i="6"/>
  <c r="L144" i="6"/>
  <c r="D130" i="6"/>
  <c r="L129" i="6"/>
  <c r="L25" i="12"/>
  <c r="H25" i="12"/>
  <c r="D25" i="12"/>
  <c r="L23" i="12"/>
  <c r="H23" i="12"/>
  <c r="D23" i="12"/>
  <c r="L21" i="12"/>
  <c r="H21" i="12"/>
  <c r="D21" i="12"/>
  <c r="L15" i="12"/>
  <c r="H15" i="12"/>
  <c r="D15" i="12"/>
  <c r="L13" i="12"/>
  <c r="H13" i="12"/>
  <c r="D13" i="12"/>
  <c r="L11" i="12"/>
  <c r="H11" i="12"/>
  <c r="D11" i="12"/>
  <c r="L9" i="12"/>
  <c r="H9" i="12"/>
  <c r="D9" i="12"/>
  <c r="L7" i="12"/>
  <c r="H7" i="12"/>
  <c r="D7" i="12"/>
  <c r="L5" i="12"/>
  <c r="H5" i="12"/>
  <c r="D5" i="12"/>
  <c r="M33" i="10"/>
  <c r="E33" i="10"/>
  <c r="E32" i="10"/>
  <c r="M31" i="10"/>
  <c r="E31" i="10"/>
  <c r="P29" i="9"/>
  <c r="E18" i="10"/>
  <c r="E17" i="10"/>
  <c r="J4" i="9"/>
  <c r="N33" i="10"/>
  <c r="C33" i="10"/>
  <c r="I32" i="10"/>
  <c r="N31" i="10"/>
  <c r="C31" i="10"/>
  <c r="I30" i="10"/>
  <c r="I27" i="10"/>
  <c r="C26" i="10"/>
  <c r="I25" i="10"/>
  <c r="N24" i="10"/>
  <c r="C24" i="10"/>
  <c r="C22" i="10"/>
  <c r="N20" i="10"/>
  <c r="C20" i="10"/>
  <c r="N18" i="10"/>
  <c r="C18" i="10"/>
  <c r="I17" i="10"/>
  <c r="N14" i="10"/>
  <c r="C14" i="10"/>
  <c r="N12" i="10"/>
  <c r="C12" i="10"/>
  <c r="N10" i="10"/>
  <c r="C10" i="10"/>
  <c r="I9" i="10"/>
  <c r="N8" i="10"/>
  <c r="C8" i="10"/>
  <c r="N6" i="10"/>
  <c r="C6" i="10"/>
  <c r="O33" i="12"/>
  <c r="O31" i="12"/>
  <c r="O22" i="12"/>
  <c r="O14" i="12"/>
  <c r="C13" i="12"/>
  <c r="G11" i="12"/>
  <c r="O6" i="12"/>
  <c r="C5" i="12"/>
  <c r="P31" i="13"/>
  <c r="B31" i="13"/>
  <c r="D30" i="13"/>
  <c r="H28" i="13"/>
  <c r="J26" i="13"/>
  <c r="P23" i="13"/>
  <c r="B23" i="13"/>
  <c r="D22" i="13"/>
  <c r="J18" i="13"/>
  <c r="P15" i="13"/>
  <c r="J14" i="13"/>
  <c r="P11" i="13"/>
  <c r="J10" i="13"/>
  <c r="J7" i="13"/>
  <c r="L5" i="13"/>
  <c r="K27" i="23"/>
  <c r="C14" i="26"/>
  <c r="J18" i="23"/>
  <c r="F18" i="23"/>
  <c r="Q26" i="24"/>
  <c r="K24" i="24"/>
  <c r="O32" i="23"/>
  <c r="I30" i="23"/>
  <c r="I17" i="23"/>
  <c r="N30" i="25"/>
  <c r="N24" i="6"/>
  <c r="N25" i="6"/>
  <c r="J24" i="6"/>
  <c r="J25" i="6"/>
  <c r="F24" i="6"/>
  <c r="F25" i="6"/>
  <c r="B24" i="6"/>
  <c r="B25" i="6"/>
  <c r="N23" i="6"/>
  <c r="J23" i="6"/>
  <c r="F23" i="6"/>
  <c r="B23" i="6"/>
  <c r="N20" i="6"/>
  <c r="N21" i="6"/>
  <c r="J20" i="6"/>
  <c r="J21" i="6"/>
  <c r="F20" i="6"/>
  <c r="F21" i="6"/>
  <c r="B20" i="6"/>
  <c r="B21" i="6"/>
  <c r="P28" i="12"/>
  <c r="P26" i="12"/>
  <c r="P25" i="12"/>
  <c r="P24" i="12"/>
  <c r="P23" i="12"/>
  <c r="P22" i="12"/>
  <c r="P21" i="12"/>
  <c r="P20" i="12"/>
  <c r="P18" i="12"/>
  <c r="P17" i="12"/>
  <c r="P15" i="12"/>
  <c r="P14" i="12"/>
  <c r="P13" i="12"/>
  <c r="P12" i="12"/>
  <c r="P11" i="12"/>
  <c r="P10" i="12"/>
  <c r="P9" i="12"/>
  <c r="P8" i="12"/>
  <c r="P7" i="12"/>
  <c r="P6" i="12"/>
  <c r="P5" i="12"/>
  <c r="Q29" i="9"/>
  <c r="Q28" i="13"/>
  <c r="Q4" i="9"/>
  <c r="M32" i="10"/>
  <c r="M30" i="10"/>
  <c r="M27" i="10"/>
  <c r="M26" i="10"/>
  <c r="M24" i="10"/>
  <c r="M22" i="10"/>
  <c r="M20" i="10"/>
  <c r="M18" i="10"/>
  <c r="M17" i="10"/>
  <c r="M15" i="10"/>
  <c r="M14" i="10"/>
  <c r="M13" i="10"/>
  <c r="M12" i="10"/>
  <c r="M11" i="10"/>
  <c r="M10" i="10"/>
  <c r="M9" i="10"/>
  <c r="M8" i="10"/>
  <c r="M7" i="10"/>
  <c r="M6" i="10"/>
  <c r="M5" i="10"/>
  <c r="K32" i="14"/>
  <c r="G32" i="14"/>
  <c r="C32" i="14"/>
  <c r="O31" i="14"/>
  <c r="K31" i="14"/>
  <c r="K30" i="14"/>
  <c r="G30" i="14"/>
  <c r="C30" i="14"/>
  <c r="K24" i="14"/>
  <c r="G24" i="14"/>
  <c r="C24" i="14"/>
  <c r="O23" i="14"/>
  <c r="K23" i="14"/>
  <c r="K22" i="14"/>
  <c r="G22" i="14"/>
  <c r="C22" i="14"/>
  <c r="O21" i="14"/>
  <c r="K21" i="14"/>
  <c r="K20" i="14"/>
  <c r="G20" i="14"/>
  <c r="C20" i="14"/>
  <c r="O17" i="14"/>
  <c r="K17" i="14"/>
  <c r="O10" i="14"/>
  <c r="K10" i="14"/>
  <c r="K9" i="14"/>
  <c r="G9" i="14"/>
  <c r="C9" i="14"/>
  <c r="O8" i="14"/>
  <c r="K8" i="14"/>
  <c r="K7" i="14"/>
  <c r="G7" i="14"/>
  <c r="C7" i="14"/>
  <c r="O6" i="14"/>
  <c r="K6" i="14"/>
  <c r="K5" i="14"/>
  <c r="G5" i="14"/>
  <c r="C5" i="14"/>
  <c r="E32" i="13"/>
  <c r="I30" i="13"/>
  <c r="E28" i="13"/>
  <c r="E24" i="13"/>
  <c r="L27" i="23"/>
  <c r="G14" i="24"/>
  <c r="G14" i="23"/>
  <c r="F13" i="23"/>
  <c r="F13" i="24"/>
  <c r="I12" i="24"/>
  <c r="I12" i="23"/>
  <c r="H11" i="23"/>
  <c r="H11" i="24"/>
  <c r="C10" i="24"/>
  <c r="C10" i="23"/>
  <c r="Q8" i="23"/>
  <c r="Q8" i="24"/>
  <c r="E8" i="24"/>
  <c r="E8" i="23"/>
  <c r="D7" i="24"/>
  <c r="D7" i="23"/>
  <c r="K6" i="23"/>
  <c r="K15" i="23"/>
  <c r="K6" i="24"/>
  <c r="G6" i="23"/>
  <c r="G15" i="23"/>
  <c r="C6" i="23"/>
  <c r="N5" i="24"/>
  <c r="J15" i="24"/>
  <c r="F5" i="23"/>
  <c r="C28" i="23"/>
  <c r="J26" i="21"/>
  <c r="J26" i="23"/>
  <c r="F26" i="23"/>
  <c r="F26" i="21"/>
  <c r="H24" i="21"/>
  <c r="H24" i="23"/>
  <c r="D24" i="23"/>
  <c r="D24" i="21"/>
  <c r="G23" i="21"/>
  <c r="N22" i="23"/>
  <c r="J22" i="23"/>
  <c r="F22" i="21"/>
  <c r="F22" i="23"/>
  <c r="Q21" i="23"/>
  <c r="Q21" i="21"/>
  <c r="P20" i="23"/>
  <c r="L20" i="23"/>
  <c r="H20" i="23"/>
  <c r="D20" i="21"/>
  <c r="D20" i="23"/>
  <c r="O6" i="23"/>
  <c r="N5" i="23"/>
  <c r="K33" i="21"/>
  <c r="K33" i="24"/>
  <c r="G33" i="24"/>
  <c r="G33" i="21"/>
  <c r="C33" i="21"/>
  <c r="C33" i="24"/>
  <c r="N32" i="21"/>
  <c r="N32" i="24"/>
  <c r="J32" i="21"/>
  <c r="J32" i="24"/>
  <c r="F32" i="24"/>
  <c r="F32" i="21"/>
  <c r="Q31" i="21"/>
  <c r="Q31" i="24"/>
  <c r="M31" i="21"/>
  <c r="M31" i="24"/>
  <c r="E31" i="24"/>
  <c r="E31" i="21"/>
  <c r="P30" i="21"/>
  <c r="P30" i="24"/>
  <c r="L30" i="21"/>
  <c r="L30" i="24"/>
  <c r="H30" i="21"/>
  <c r="H30" i="24"/>
  <c r="D30" i="24"/>
  <c r="D30" i="21"/>
  <c r="M27" i="21"/>
  <c r="G27" i="21"/>
  <c r="E25" i="21"/>
  <c r="C23" i="21"/>
  <c r="P20" i="21"/>
  <c r="L32" i="25"/>
  <c r="H32" i="25"/>
  <c r="D32" i="25"/>
  <c r="O31" i="25"/>
  <c r="K31" i="25"/>
  <c r="G31" i="25"/>
  <c r="J30" i="25"/>
  <c r="F30" i="25"/>
  <c r="P20" i="25"/>
  <c r="H20" i="25"/>
  <c r="O10" i="25"/>
  <c r="K10" i="25"/>
  <c r="C10" i="25"/>
  <c r="J9" i="25"/>
  <c r="F9" i="25"/>
  <c r="Q8" i="25"/>
  <c r="M8" i="25"/>
  <c r="I8" i="25"/>
  <c r="E8" i="25"/>
  <c r="L7" i="25"/>
  <c r="H7" i="25"/>
  <c r="D7" i="25"/>
  <c r="O6" i="25"/>
  <c r="K6" i="25"/>
  <c r="G6" i="25"/>
  <c r="N5" i="25"/>
  <c r="F5" i="25"/>
  <c r="Q25" i="23"/>
  <c r="O23" i="23"/>
  <c r="M21" i="23"/>
  <c r="C25" i="24"/>
  <c r="H14" i="24"/>
  <c r="J12" i="24"/>
  <c r="F18" i="25"/>
  <c r="N40" i="39"/>
  <c r="N53" i="39"/>
  <c r="J40" i="39"/>
  <c r="J53" i="39"/>
  <c r="F40" i="39"/>
  <c r="F53" i="39"/>
  <c r="B40" i="39"/>
  <c r="B53" i="39"/>
  <c r="N39" i="39"/>
  <c r="N52" i="39"/>
  <c r="J39" i="39"/>
  <c r="J52" i="39"/>
  <c r="F39" i="39"/>
  <c r="F52" i="39"/>
  <c r="B39" i="39"/>
  <c r="B52" i="39"/>
  <c r="N38" i="39"/>
  <c r="N51" i="39"/>
  <c r="J38" i="39"/>
  <c r="J51" i="39"/>
  <c r="B38" i="39"/>
  <c r="B51" i="39"/>
  <c r="N37" i="39"/>
  <c r="N50" i="39"/>
  <c r="J37" i="39"/>
  <c r="J50" i="39"/>
  <c r="F37" i="39"/>
  <c r="F50" i="39"/>
  <c r="B37" i="39"/>
  <c r="B50" i="39"/>
  <c r="N36" i="39"/>
  <c r="N49" i="39"/>
  <c r="J36" i="39"/>
  <c r="J49" i="39"/>
  <c r="F36" i="39"/>
  <c r="F49" i="39"/>
  <c r="B36" i="39"/>
  <c r="B49" i="39"/>
  <c r="N35" i="39"/>
  <c r="N48" i="39"/>
  <c r="J35" i="39"/>
  <c r="J48" i="39"/>
  <c r="F35" i="39"/>
  <c r="F48" i="39"/>
  <c r="B35" i="39"/>
  <c r="B48" i="39"/>
  <c r="N34" i="39"/>
  <c r="N47" i="39"/>
  <c r="J34" i="39"/>
  <c r="J47" i="39"/>
  <c r="F34" i="39"/>
  <c r="F47" i="39"/>
  <c r="B34" i="39"/>
  <c r="B47" i="39"/>
  <c r="N33" i="39"/>
  <c r="N46" i="39"/>
  <c r="J33" i="39"/>
  <c r="J46" i="39"/>
  <c r="F33" i="39"/>
  <c r="F46" i="39"/>
  <c r="B33" i="39"/>
  <c r="B46" i="39"/>
  <c r="N32" i="39"/>
  <c r="N45" i="39"/>
  <c r="J32" i="39"/>
  <c r="J45" i="39"/>
  <c r="F32" i="39"/>
  <c r="F45" i="39"/>
  <c r="B32" i="39"/>
  <c r="B45" i="39"/>
  <c r="N33" i="12"/>
  <c r="J33" i="12"/>
  <c r="F33" i="12"/>
  <c r="B33" i="12"/>
  <c r="N32" i="12"/>
  <c r="J32" i="12"/>
  <c r="F32" i="12"/>
  <c r="B32" i="12"/>
  <c r="N31" i="12"/>
  <c r="J31" i="12"/>
  <c r="F31" i="12"/>
  <c r="B31" i="12"/>
  <c r="N30" i="12"/>
  <c r="J30" i="12"/>
  <c r="F30" i="12"/>
  <c r="B30" i="12"/>
  <c r="N26" i="12"/>
  <c r="J26" i="12"/>
  <c r="F26" i="12"/>
  <c r="B26" i="12"/>
  <c r="N25" i="12"/>
  <c r="J25" i="12"/>
  <c r="F25" i="12"/>
  <c r="B25" i="12"/>
  <c r="N24" i="12"/>
  <c r="J24" i="12"/>
  <c r="F24" i="12"/>
  <c r="B24" i="12"/>
  <c r="N23" i="12"/>
  <c r="J23" i="12"/>
  <c r="F23" i="12"/>
  <c r="B23" i="12"/>
  <c r="N22" i="12"/>
  <c r="J22" i="12"/>
  <c r="F22" i="12"/>
  <c r="B22" i="12"/>
  <c r="N21" i="12"/>
  <c r="J21" i="12"/>
  <c r="F21" i="12"/>
  <c r="B21" i="12"/>
  <c r="N20" i="12"/>
  <c r="J20" i="12"/>
  <c r="F20" i="12"/>
  <c r="B20" i="12"/>
  <c r="N18" i="12"/>
  <c r="J18" i="12"/>
  <c r="F18" i="12"/>
  <c r="B18" i="12"/>
  <c r="N17" i="12"/>
  <c r="J17" i="12"/>
  <c r="F17" i="12"/>
  <c r="B17" i="12"/>
  <c r="N15" i="12"/>
  <c r="J15" i="12"/>
  <c r="F15" i="12"/>
  <c r="B15" i="12"/>
  <c r="N14" i="12"/>
  <c r="J14" i="12"/>
  <c r="F14" i="12"/>
  <c r="B14" i="12"/>
  <c r="N13" i="12"/>
  <c r="J13" i="12"/>
  <c r="F13" i="12"/>
  <c r="B13" i="12"/>
  <c r="N12" i="12"/>
  <c r="J12" i="12"/>
  <c r="F12" i="12"/>
  <c r="B12" i="12"/>
  <c r="N11" i="12"/>
  <c r="J11" i="12"/>
  <c r="F11" i="12"/>
  <c r="B11" i="12"/>
  <c r="N10" i="12"/>
  <c r="J10" i="12"/>
  <c r="F10" i="12"/>
  <c r="B10" i="12"/>
  <c r="N9" i="12"/>
  <c r="J9" i="12"/>
  <c r="F9" i="12"/>
  <c r="B9" i="12"/>
  <c r="N8" i="12"/>
  <c r="J8" i="12"/>
  <c r="F8" i="12"/>
  <c r="B8" i="12"/>
  <c r="N7" i="12"/>
  <c r="J7" i="12"/>
  <c r="F7" i="12"/>
  <c r="B7" i="12"/>
  <c r="N6" i="12"/>
  <c r="J6" i="12"/>
  <c r="F6" i="12"/>
  <c r="B6" i="12"/>
  <c r="N5" i="12"/>
  <c r="J5" i="12"/>
  <c r="F5" i="12"/>
  <c r="B5" i="12"/>
  <c r="O33" i="13"/>
  <c r="K33" i="13"/>
  <c r="G33" i="13"/>
  <c r="C33" i="13"/>
  <c r="O32" i="13"/>
  <c r="K32" i="13"/>
  <c r="G32" i="13"/>
  <c r="C32" i="13"/>
  <c r="O31" i="13"/>
  <c r="K31" i="13"/>
  <c r="G31" i="13"/>
  <c r="C31" i="13"/>
  <c r="O30" i="13"/>
  <c r="K30" i="13"/>
  <c r="G30" i="13"/>
  <c r="C30" i="13"/>
  <c r="O26" i="13"/>
  <c r="K26" i="13"/>
  <c r="G26" i="13"/>
  <c r="C26" i="13"/>
  <c r="O25" i="13"/>
  <c r="K25" i="13"/>
  <c r="G25" i="13"/>
  <c r="C25" i="13"/>
  <c r="O24" i="13"/>
  <c r="K24" i="13"/>
  <c r="G24" i="13"/>
  <c r="C24" i="13"/>
  <c r="O23" i="13"/>
  <c r="K23" i="13"/>
  <c r="G23" i="13"/>
  <c r="C23" i="13"/>
  <c r="O22" i="13"/>
  <c r="K22" i="13"/>
  <c r="G22" i="13"/>
  <c r="C22" i="13"/>
  <c r="O21" i="13"/>
  <c r="K21" i="13"/>
  <c r="G21" i="13"/>
  <c r="C21" i="13"/>
  <c r="O20" i="13"/>
  <c r="K20" i="13"/>
  <c r="G20" i="13"/>
  <c r="C20" i="13"/>
  <c r="O18" i="13"/>
  <c r="K18" i="13"/>
  <c r="G18" i="13"/>
  <c r="C18" i="13"/>
  <c r="O17" i="13"/>
  <c r="K17" i="13"/>
  <c r="G17" i="13"/>
  <c r="C17" i="13"/>
  <c r="O15" i="13"/>
  <c r="K15" i="13"/>
  <c r="G15" i="13"/>
  <c r="C15" i="13"/>
  <c r="O14" i="13"/>
  <c r="K14" i="13"/>
  <c r="G14" i="13"/>
  <c r="C14" i="13"/>
  <c r="O13" i="13"/>
  <c r="K13" i="13"/>
  <c r="G13" i="13"/>
  <c r="C13" i="13"/>
  <c r="O12" i="13"/>
  <c r="K12" i="13"/>
  <c r="G12" i="13"/>
  <c r="C12" i="13"/>
  <c r="O11" i="13"/>
  <c r="K11" i="13"/>
  <c r="G11" i="13"/>
  <c r="C11" i="13"/>
  <c r="O10" i="13"/>
  <c r="K10" i="13"/>
  <c r="G10" i="13"/>
  <c r="C10" i="13"/>
  <c r="O9" i="13"/>
  <c r="K9" i="13"/>
  <c r="G9" i="13"/>
  <c r="C9" i="13"/>
  <c r="C8" i="13"/>
  <c r="C7" i="13"/>
  <c r="C6" i="13"/>
  <c r="C5" i="13"/>
  <c r="I4" i="9"/>
  <c r="E30" i="10"/>
  <c r="E26" i="10"/>
  <c r="E22" i="10"/>
  <c r="E8" i="10"/>
  <c r="E7" i="10"/>
  <c r="E6" i="10"/>
  <c r="E5" i="10"/>
  <c r="I16" i="14"/>
  <c r="P5" i="25"/>
  <c r="P15" i="23"/>
  <c r="H5" i="25"/>
  <c r="H17" i="23"/>
  <c r="H16" i="23"/>
  <c r="D17" i="23"/>
  <c r="Q14" i="23"/>
  <c r="M14" i="23"/>
  <c r="E14" i="23"/>
  <c r="P13" i="23"/>
  <c r="L13" i="23"/>
  <c r="D13" i="23"/>
  <c r="O12" i="23"/>
  <c r="K12" i="23"/>
  <c r="C12" i="23"/>
  <c r="N11" i="23"/>
  <c r="J11" i="23"/>
  <c r="Q10" i="23"/>
  <c r="M10" i="23"/>
  <c r="I10" i="23"/>
  <c r="P9" i="23"/>
  <c r="L9" i="23"/>
  <c r="H9" i="23"/>
  <c r="O8" i="23"/>
  <c r="K8" i="23"/>
  <c r="G8" i="23"/>
  <c r="N7" i="23"/>
  <c r="J7" i="23"/>
  <c r="F7" i="23"/>
  <c r="M6" i="23"/>
  <c r="E6" i="23"/>
  <c r="P5" i="23"/>
  <c r="L5" i="23"/>
  <c r="H5" i="23"/>
  <c r="D5" i="23"/>
  <c r="Q28" i="24"/>
  <c r="I28" i="24"/>
  <c r="P26" i="24"/>
  <c r="P26" i="21"/>
  <c r="L26" i="24"/>
  <c r="L26" i="21"/>
  <c r="H26" i="24"/>
  <c r="H26" i="21"/>
  <c r="D26" i="24"/>
  <c r="D26" i="21"/>
  <c r="N24" i="24"/>
  <c r="N24" i="21"/>
  <c r="J24" i="24"/>
  <c r="J24" i="21"/>
  <c r="F24" i="24"/>
  <c r="F24" i="21"/>
  <c r="Q23" i="24"/>
  <c r="Q23" i="21"/>
  <c r="L22" i="24"/>
  <c r="L22" i="21"/>
  <c r="H22" i="24"/>
  <c r="H22" i="21"/>
  <c r="D22" i="24"/>
  <c r="D22" i="21"/>
  <c r="O21" i="24"/>
  <c r="O21" i="21"/>
  <c r="N20" i="21"/>
  <c r="N20" i="24"/>
  <c r="J20" i="24"/>
  <c r="J20" i="21"/>
  <c r="F20" i="24"/>
  <c r="F20" i="21"/>
  <c r="Q18" i="21"/>
  <c r="Q18" i="24"/>
  <c r="M18" i="24"/>
  <c r="M18" i="21"/>
  <c r="I18" i="21"/>
  <c r="I18" i="24"/>
  <c r="E18" i="21"/>
  <c r="P17" i="21"/>
  <c r="P17" i="24"/>
  <c r="L17" i="24"/>
  <c r="L17" i="21"/>
  <c r="H17" i="21"/>
  <c r="H17" i="24"/>
  <c r="D17" i="21"/>
  <c r="D17" i="24"/>
  <c r="Q15" i="21"/>
  <c r="M15" i="21"/>
  <c r="I15" i="21"/>
  <c r="D14" i="24"/>
  <c r="D14" i="21"/>
  <c r="O13" i="24"/>
  <c r="O13" i="21"/>
  <c r="K13" i="24"/>
  <c r="K13" i="21"/>
  <c r="G13" i="24"/>
  <c r="G13" i="21"/>
  <c r="F12" i="21"/>
  <c r="F12" i="24"/>
  <c r="Q11" i="24"/>
  <c r="Q11" i="21"/>
  <c r="M11" i="24"/>
  <c r="M11" i="21"/>
  <c r="I11" i="24"/>
  <c r="I11" i="21"/>
  <c r="E11" i="24"/>
  <c r="E11" i="21"/>
  <c r="O9" i="24"/>
  <c r="O9" i="21"/>
  <c r="K9" i="24"/>
  <c r="K9" i="21"/>
  <c r="G9" i="24"/>
  <c r="G9" i="21"/>
  <c r="C9" i="24"/>
  <c r="C9" i="21"/>
  <c r="Q7" i="21"/>
  <c r="Q7" i="24"/>
  <c r="M7" i="24"/>
  <c r="M7" i="21"/>
  <c r="I7" i="24"/>
  <c r="I7" i="21"/>
  <c r="E7" i="24"/>
  <c r="E7" i="21"/>
  <c r="P6" i="24"/>
  <c r="P6" i="21"/>
  <c r="O5" i="21"/>
  <c r="K5" i="24"/>
  <c r="K5" i="21"/>
  <c r="G5" i="24"/>
  <c r="G5" i="21"/>
  <c r="C5" i="24"/>
  <c r="C5" i="21"/>
  <c r="I27" i="21"/>
  <c r="C27" i="21"/>
  <c r="G25" i="21"/>
  <c r="P24" i="21"/>
  <c r="E23" i="21"/>
  <c r="N22" i="21"/>
  <c r="C21" i="21"/>
  <c r="L20" i="21"/>
  <c r="L14" i="21"/>
  <c r="H10" i="21"/>
  <c r="O21" i="25"/>
  <c r="K21" i="25"/>
  <c r="N20" i="25"/>
  <c r="N19" i="25"/>
  <c r="J20" i="25"/>
  <c r="F20" i="25"/>
  <c r="N18" i="25"/>
  <c r="M17" i="25"/>
  <c r="I17" i="25"/>
  <c r="E17" i="25"/>
  <c r="I10" i="25"/>
  <c r="K8" i="25"/>
  <c r="C8" i="25"/>
  <c r="E6" i="25"/>
  <c r="M25" i="23"/>
  <c r="K23" i="23"/>
  <c r="I21" i="23"/>
  <c r="P11" i="23"/>
  <c r="L7" i="23"/>
  <c r="O33" i="24"/>
  <c r="I31" i="24"/>
  <c r="H15" i="24"/>
  <c r="J13" i="24"/>
  <c r="L9" i="24"/>
  <c r="O5" i="24"/>
  <c r="L20" i="25"/>
  <c r="Q17" i="25"/>
  <c r="F51" i="39"/>
  <c r="L17" i="25"/>
  <c r="L16" i="25"/>
  <c r="N28" i="23"/>
  <c r="J28" i="23"/>
  <c r="F28" i="23"/>
  <c r="Q26" i="23"/>
  <c r="P25" i="23"/>
  <c r="O24" i="23"/>
  <c r="N23" i="23"/>
  <c r="M22" i="23"/>
  <c r="L21" i="23"/>
  <c r="K20" i="23"/>
  <c r="N18" i="23"/>
  <c r="Q17" i="21"/>
  <c r="M17" i="23"/>
  <c r="K17" i="24"/>
  <c r="K17" i="21"/>
  <c r="N15" i="21"/>
  <c r="J15" i="21"/>
  <c r="F15" i="21"/>
  <c r="Q14" i="21"/>
  <c r="Q14" i="24"/>
  <c r="M14" i="21"/>
  <c r="M14" i="24"/>
  <c r="I14" i="24"/>
  <c r="I14" i="21"/>
  <c r="E14" i="21"/>
  <c r="P13" i="21"/>
  <c r="L13" i="21"/>
  <c r="H13" i="24"/>
  <c r="H13" i="21"/>
  <c r="D13" i="21"/>
  <c r="D13" i="24"/>
  <c r="O12" i="21"/>
  <c r="O12" i="24"/>
  <c r="K12" i="21"/>
  <c r="K12" i="24"/>
  <c r="G12" i="24"/>
  <c r="G12" i="21"/>
  <c r="C12" i="21"/>
  <c r="N11" i="21"/>
  <c r="J11" i="21"/>
  <c r="F11" i="24"/>
  <c r="F11" i="21"/>
  <c r="Q10" i="21"/>
  <c r="Q10" i="24"/>
  <c r="M10" i="21"/>
  <c r="M10" i="24"/>
  <c r="I10" i="21"/>
  <c r="I10" i="24"/>
  <c r="E10" i="24"/>
  <c r="E10" i="21"/>
  <c r="P9" i="21"/>
  <c r="L9" i="21"/>
  <c r="H9" i="21"/>
  <c r="D9" i="24"/>
  <c r="D9" i="21"/>
  <c r="O8" i="21"/>
  <c r="O8" i="24"/>
  <c r="K8" i="21"/>
  <c r="K8" i="24"/>
  <c r="G8" i="21"/>
  <c r="G8" i="24"/>
  <c r="C8" i="24"/>
  <c r="C8" i="21"/>
  <c r="N7" i="21"/>
  <c r="J7" i="21"/>
  <c r="F7" i="21"/>
  <c r="Q6" i="24"/>
  <c r="Q6" i="21"/>
  <c r="M6" i="21"/>
  <c r="M6" i="24"/>
  <c r="I6" i="21"/>
  <c r="I6" i="24"/>
  <c r="E6" i="21"/>
  <c r="E6" i="24"/>
  <c r="P5" i="24"/>
  <c r="P5" i="21"/>
  <c r="L5" i="21"/>
  <c r="H5" i="21"/>
  <c r="D5" i="21"/>
  <c r="N33" i="21"/>
  <c r="P31" i="21"/>
  <c r="C30" i="21"/>
  <c r="D18" i="21"/>
  <c r="M17" i="21"/>
  <c r="E17" i="21"/>
  <c r="G15" i="21"/>
  <c r="C11" i="21"/>
  <c r="H17" i="25"/>
  <c r="C5" i="25"/>
  <c r="N27" i="23"/>
  <c r="E13" i="23"/>
  <c r="P8" i="23"/>
  <c r="L18" i="24"/>
  <c r="E14" i="24"/>
  <c r="H9" i="24"/>
  <c r="J7" i="24"/>
  <c r="L5" i="24"/>
  <c r="Q15" i="24"/>
  <c r="M15" i="24"/>
  <c r="M5" i="25"/>
  <c r="I15" i="24"/>
  <c r="I5" i="25"/>
  <c r="E5" i="25"/>
  <c r="O33" i="23"/>
  <c r="K33" i="23"/>
  <c r="G33" i="23"/>
  <c r="C33" i="23"/>
  <c r="N32" i="23"/>
  <c r="J32" i="23"/>
  <c r="F32" i="23"/>
  <c r="Q31" i="23"/>
  <c r="M31" i="23"/>
  <c r="I31" i="23"/>
  <c r="E31" i="23"/>
  <c r="P30" i="23"/>
  <c r="L30" i="23"/>
  <c r="L29" i="23"/>
  <c r="H30" i="23"/>
  <c r="D30" i="23"/>
  <c r="J14" i="23"/>
  <c r="Q13" i="23"/>
  <c r="I13" i="23"/>
  <c r="P12" i="23"/>
  <c r="H12" i="23"/>
  <c r="O11" i="23"/>
  <c r="G11" i="23"/>
  <c r="N10" i="23"/>
  <c r="F10" i="23"/>
  <c r="M9" i="23"/>
  <c r="E9" i="23"/>
  <c r="L8" i="23"/>
  <c r="D8" i="23"/>
  <c r="K7" i="23"/>
  <c r="C7" i="23"/>
  <c r="J6" i="23"/>
  <c r="I5" i="23"/>
  <c r="E5" i="23"/>
  <c r="E5" i="21"/>
  <c r="J33" i="24"/>
  <c r="J33" i="21"/>
  <c r="H31" i="24"/>
  <c r="H31" i="21"/>
  <c r="N27" i="21"/>
  <c r="N27" i="24"/>
  <c r="N28" i="24"/>
  <c r="J27" i="21"/>
  <c r="J28" i="24"/>
  <c r="F27" i="21"/>
  <c r="F28" i="24"/>
  <c r="Q26" i="21"/>
  <c r="M26" i="21"/>
  <c r="I26" i="21"/>
  <c r="E26" i="24"/>
  <c r="E26" i="21"/>
  <c r="P25" i="21"/>
  <c r="P25" i="24"/>
  <c r="L25" i="21"/>
  <c r="L25" i="24"/>
  <c r="H25" i="21"/>
  <c r="H25" i="24"/>
  <c r="D25" i="24"/>
  <c r="D25" i="21"/>
  <c r="O24" i="21"/>
  <c r="K24" i="21"/>
  <c r="G24" i="21"/>
  <c r="C24" i="24"/>
  <c r="C24" i="21"/>
  <c r="N23" i="21"/>
  <c r="N23" i="24"/>
  <c r="J23" i="21"/>
  <c r="J23" i="24"/>
  <c r="F23" i="21"/>
  <c r="F23" i="24"/>
  <c r="Q22" i="24"/>
  <c r="Q22" i="21"/>
  <c r="M22" i="21"/>
  <c r="I22" i="21"/>
  <c r="E22" i="21"/>
  <c r="P21" i="24"/>
  <c r="P21" i="21"/>
  <c r="L21" i="21"/>
  <c r="L21" i="24"/>
  <c r="H21" i="21"/>
  <c r="H21" i="24"/>
  <c r="D21" i="21"/>
  <c r="D21" i="24"/>
  <c r="O20" i="24"/>
  <c r="O20" i="21"/>
  <c r="K20" i="21"/>
  <c r="G20" i="21"/>
  <c r="C20" i="21"/>
  <c r="K14" i="24"/>
  <c r="C14" i="24"/>
  <c r="E12" i="24"/>
  <c r="G10" i="24"/>
  <c r="N9" i="24"/>
  <c r="P7" i="24"/>
  <c r="C6" i="24"/>
  <c r="J5" i="24"/>
  <c r="L31" i="21"/>
  <c r="H18" i="21"/>
  <c r="O17" i="21"/>
  <c r="I17" i="21"/>
  <c r="K15" i="21"/>
  <c r="C15" i="21"/>
  <c r="G11" i="21"/>
  <c r="N10" i="21"/>
  <c r="C7" i="21"/>
  <c r="J6" i="21"/>
  <c r="I30" i="25"/>
  <c r="O24" i="25"/>
  <c r="N23" i="25"/>
  <c r="M22" i="25"/>
  <c r="L21" i="25"/>
  <c r="K20" i="25"/>
  <c r="F10" i="25"/>
  <c r="E9" i="25"/>
  <c r="D8" i="25"/>
  <c r="C7" i="25"/>
  <c r="Q5" i="25"/>
  <c r="Q17" i="23"/>
  <c r="F6" i="23"/>
  <c r="G30" i="24"/>
  <c r="I26" i="24"/>
  <c r="O24" i="24"/>
  <c r="I22" i="24"/>
  <c r="C20" i="24"/>
  <c r="L13" i="24"/>
  <c r="N11" i="24"/>
  <c r="P9" i="24"/>
  <c r="D5" i="24"/>
  <c r="B16" i="10"/>
  <c r="O29" i="9"/>
  <c r="K29" i="9"/>
  <c r="G29" i="9"/>
  <c r="C29" i="9"/>
  <c r="C4" i="9"/>
  <c r="N28" i="12"/>
  <c r="J28" i="12"/>
  <c r="F28" i="12"/>
  <c r="B28" i="12"/>
  <c r="O28" i="13"/>
  <c r="K28" i="13"/>
  <c r="G28" i="13"/>
  <c r="C28" i="13"/>
  <c r="Q27" i="24"/>
  <c r="I27" i="24"/>
  <c r="E27" i="24"/>
  <c r="N16" i="24"/>
  <c r="J16" i="23"/>
  <c r="E27" i="23"/>
  <c r="G16" i="23"/>
  <c r="Q33" i="24"/>
  <c r="M33" i="24"/>
  <c r="I33" i="24"/>
  <c r="E33" i="24"/>
  <c r="P32" i="24"/>
  <c r="L32" i="24"/>
  <c r="H32" i="24"/>
  <c r="D32" i="24"/>
  <c r="O31" i="24"/>
  <c r="K31" i="24"/>
  <c r="G31" i="24"/>
  <c r="C31" i="24"/>
  <c r="N30" i="24"/>
  <c r="J30" i="24"/>
  <c r="F30" i="24"/>
  <c r="P28" i="24"/>
  <c r="L28" i="24"/>
  <c r="H28" i="24"/>
  <c r="D28" i="24"/>
  <c r="K26" i="24"/>
  <c r="J25" i="24"/>
  <c r="I24" i="24"/>
  <c r="H23" i="24"/>
  <c r="G22" i="24"/>
  <c r="F21" i="24"/>
  <c r="E20" i="24"/>
  <c r="C18" i="24"/>
  <c r="O14" i="24"/>
  <c r="N13" i="24"/>
  <c r="M12" i="24"/>
  <c r="L11" i="24"/>
  <c r="K10" i="24"/>
  <c r="J9" i="24"/>
  <c r="I8" i="24"/>
  <c r="H7" i="24"/>
  <c r="G6" i="24"/>
  <c r="F5" i="24"/>
  <c r="E33" i="21"/>
  <c r="D32" i="21"/>
  <c r="C31" i="21"/>
  <c r="P27" i="21"/>
  <c r="O26" i="21"/>
  <c r="K22" i="21"/>
  <c r="G18" i="21"/>
  <c r="C14" i="21"/>
  <c r="N9" i="21"/>
  <c r="J5" i="21"/>
  <c r="N32" i="25"/>
  <c r="J32" i="25"/>
  <c r="F32" i="25"/>
  <c r="Q31" i="25"/>
  <c r="M31" i="25"/>
  <c r="I31" i="25"/>
  <c r="E31" i="25"/>
  <c r="P30" i="25"/>
  <c r="L30" i="25"/>
  <c r="H30" i="25"/>
  <c r="D30" i="25"/>
  <c r="I24" i="25"/>
  <c r="H23" i="25"/>
  <c r="G22" i="25"/>
  <c r="F21" i="25"/>
  <c r="E20" i="25"/>
  <c r="O17" i="25"/>
  <c r="K17" i="25"/>
  <c r="G17" i="25"/>
  <c r="G16" i="25"/>
  <c r="C17" i="25"/>
  <c r="C16" i="25"/>
  <c r="Q10" i="25"/>
  <c r="P9" i="25"/>
  <c r="O8" i="25"/>
  <c r="N7" i="25"/>
  <c r="M6" i="25"/>
  <c r="L5" i="25"/>
  <c r="M28" i="23"/>
  <c r="E20" i="23"/>
  <c r="N26" i="24"/>
  <c r="J26" i="24"/>
  <c r="F26" i="24"/>
  <c r="Q25" i="24"/>
  <c r="M25" i="24"/>
  <c r="I25" i="24"/>
  <c r="E25" i="24"/>
  <c r="P24" i="24"/>
  <c r="L24" i="24"/>
  <c r="H24" i="24"/>
  <c r="D24" i="24"/>
  <c r="O23" i="24"/>
  <c r="K23" i="24"/>
  <c r="G23" i="24"/>
  <c r="C23" i="24"/>
  <c r="N22" i="24"/>
  <c r="J22" i="24"/>
  <c r="F22" i="24"/>
  <c r="Q21" i="24"/>
  <c r="M21" i="24"/>
  <c r="I21" i="24"/>
  <c r="E21" i="24"/>
  <c r="P20" i="24"/>
  <c r="L20" i="24"/>
  <c r="H20" i="24"/>
  <c r="D20" i="24"/>
  <c r="N18" i="24"/>
  <c r="J18" i="24"/>
  <c r="F18" i="24"/>
  <c r="Q17" i="24"/>
  <c r="M17" i="24"/>
  <c r="I17" i="24"/>
  <c r="E17" i="24"/>
  <c r="N14" i="24"/>
  <c r="J14" i="24"/>
  <c r="F14" i="24"/>
  <c r="Q13" i="24"/>
  <c r="M13" i="24"/>
  <c r="I13" i="24"/>
  <c r="E13" i="24"/>
  <c r="P12" i="24"/>
  <c r="L12" i="24"/>
  <c r="H12" i="24"/>
  <c r="D12" i="24"/>
  <c r="O11" i="24"/>
  <c r="K11" i="24"/>
  <c r="G11" i="24"/>
  <c r="C11" i="24"/>
  <c r="N10" i="24"/>
  <c r="J10" i="24"/>
  <c r="F10" i="24"/>
  <c r="Q9" i="24"/>
  <c r="M9" i="24"/>
  <c r="I9" i="24"/>
  <c r="E9" i="24"/>
  <c r="P8" i="24"/>
  <c r="L8" i="24"/>
  <c r="H8" i="24"/>
  <c r="D8" i="24"/>
  <c r="O7" i="24"/>
  <c r="K7" i="24"/>
  <c r="G7" i="24"/>
  <c r="C7" i="24"/>
  <c r="J6" i="24"/>
  <c r="F6" i="24"/>
  <c r="Q5" i="24"/>
  <c r="M5" i="24"/>
  <c r="I5" i="24"/>
  <c r="E5" i="24"/>
  <c r="G28" i="24"/>
  <c r="P53" i="38"/>
  <c r="P40" i="37"/>
  <c r="L53" i="38"/>
  <c r="L40" i="37"/>
  <c r="L53" i="37"/>
  <c r="H53" i="38"/>
  <c r="H40" i="37"/>
  <c r="D53" i="38"/>
  <c r="D40" i="37"/>
  <c r="D53" i="37"/>
  <c r="P52" i="38"/>
  <c r="P39" i="37"/>
  <c r="L52" i="38"/>
  <c r="L39" i="37"/>
  <c r="L52" i="37"/>
  <c r="H52" i="38"/>
  <c r="H39" i="37"/>
  <c r="D52" i="38"/>
  <c r="D39" i="37"/>
  <c r="D52" i="37"/>
  <c r="P51" i="38"/>
  <c r="P51" i="39"/>
  <c r="P38" i="37"/>
  <c r="L51" i="38"/>
  <c r="L51" i="39"/>
  <c r="L38" i="37"/>
  <c r="L51" i="37"/>
  <c r="H51" i="38"/>
  <c r="H51" i="39"/>
  <c r="H38" i="37"/>
  <c r="D51" i="38"/>
  <c r="D51" i="39"/>
  <c r="D38" i="37"/>
  <c r="D51" i="37"/>
  <c r="P50" i="38"/>
  <c r="P50" i="39"/>
  <c r="P37" i="37"/>
  <c r="L50" i="38"/>
  <c r="L50" i="39"/>
  <c r="L37" i="37"/>
  <c r="L50" i="37"/>
  <c r="H50" i="38"/>
  <c r="H50" i="39"/>
  <c r="H37" i="37"/>
  <c r="D50" i="38"/>
  <c r="D50" i="39"/>
  <c r="D37" i="37"/>
  <c r="D50" i="37"/>
  <c r="P49" i="38"/>
  <c r="P49" i="39"/>
  <c r="P36" i="37"/>
  <c r="L49" i="38"/>
  <c r="L49" i="39"/>
  <c r="L36" i="37"/>
  <c r="L49" i="37"/>
  <c r="H49" i="38"/>
  <c r="H49" i="39"/>
  <c r="H36" i="37"/>
  <c r="D49" i="38"/>
  <c r="D49" i="39"/>
  <c r="D36" i="37"/>
  <c r="D49" i="37"/>
  <c r="P48" i="38"/>
  <c r="P48" i="39"/>
  <c r="P35" i="37"/>
  <c r="L48" i="38"/>
  <c r="L48" i="39"/>
  <c r="L35" i="37"/>
  <c r="L48" i="37"/>
  <c r="H48" i="38"/>
  <c r="H48" i="39"/>
  <c r="H35" i="37"/>
  <c r="D48" i="38"/>
  <c r="D48" i="39"/>
  <c r="D35" i="37"/>
  <c r="D48" i="37"/>
  <c r="P47" i="38"/>
  <c r="P34" i="37"/>
  <c r="L47" i="38"/>
  <c r="L34" i="37"/>
  <c r="L47" i="37"/>
  <c r="H47" i="38"/>
  <c r="H34" i="37"/>
  <c r="D47" i="38"/>
  <c r="D34" i="37"/>
  <c r="D47" i="37"/>
  <c r="P46" i="38"/>
  <c r="P46" i="37"/>
  <c r="P33" i="37"/>
  <c r="L46" i="38"/>
  <c r="L46" i="37"/>
  <c r="L33" i="37"/>
  <c r="H46" i="38"/>
  <c r="H46" i="37"/>
  <c r="H33" i="37"/>
  <c r="D46" i="38"/>
  <c r="D33" i="37"/>
  <c r="P45" i="38"/>
  <c r="P45" i="37"/>
  <c r="P32" i="37"/>
  <c r="L45" i="38"/>
  <c r="L45" i="37"/>
  <c r="L32" i="37"/>
  <c r="H45" i="38"/>
  <c r="H45" i="37"/>
  <c r="H32" i="37"/>
  <c r="D45" i="38"/>
  <c r="D32" i="37"/>
  <c r="P44" i="38"/>
  <c r="P44" i="39"/>
  <c r="L44" i="38"/>
  <c r="L44" i="39"/>
  <c r="H44" i="38"/>
  <c r="H44" i="39"/>
  <c r="D44" i="38"/>
  <c r="D44" i="39"/>
  <c r="M31" i="38"/>
  <c r="I31" i="38"/>
  <c r="E31" i="38"/>
  <c r="I44" i="38"/>
  <c r="I32" i="36"/>
  <c r="L30" i="36"/>
  <c r="L31" i="36"/>
  <c r="D30" i="36"/>
  <c r="D31" i="36"/>
  <c r="N8" i="36"/>
  <c r="J8" i="36"/>
  <c r="F8" i="36"/>
  <c r="Q45" i="37"/>
  <c r="Q46" i="37"/>
  <c r="I45" i="37"/>
  <c r="I46" i="37"/>
  <c r="Q53" i="37"/>
  <c r="M53" i="37"/>
  <c r="I53" i="37"/>
  <c r="E53" i="37"/>
  <c r="Q52" i="37"/>
  <c r="M52" i="37"/>
  <c r="I52" i="37"/>
  <c r="E52" i="37"/>
  <c r="Q47" i="37"/>
  <c r="M47" i="37"/>
  <c r="I47" i="37"/>
  <c r="E47" i="37"/>
  <c r="M46" i="37"/>
  <c r="E46" i="37"/>
  <c r="M45" i="37"/>
  <c r="E45" i="37"/>
  <c r="D8" i="36"/>
  <c r="O45" i="37"/>
  <c r="O46" i="37"/>
  <c r="O47" i="37"/>
  <c r="O48" i="37"/>
  <c r="O49" i="37"/>
  <c r="O50" i="37"/>
  <c r="O51" i="37"/>
  <c r="O52" i="37"/>
  <c r="O53" i="37"/>
  <c r="K45" i="37"/>
  <c r="K46" i="37"/>
  <c r="K47" i="37"/>
  <c r="K48" i="37"/>
  <c r="K49" i="37"/>
  <c r="K50" i="37"/>
  <c r="K51" i="37"/>
  <c r="K52" i="37"/>
  <c r="K53" i="37"/>
  <c r="G45" i="37"/>
  <c r="G46" i="37"/>
  <c r="G47" i="37"/>
  <c r="G48" i="37"/>
  <c r="G49" i="37"/>
  <c r="G50" i="37"/>
  <c r="G51" i="37"/>
  <c r="G52" i="37"/>
  <c r="G53" i="37"/>
  <c r="C45" i="37"/>
  <c r="C46" i="37"/>
  <c r="C47" i="37"/>
  <c r="C48" i="37"/>
  <c r="C49" i="37"/>
  <c r="C50" i="37"/>
  <c r="C51" i="37"/>
  <c r="C52" i="37"/>
  <c r="C53" i="37"/>
  <c r="N45" i="37"/>
  <c r="N46" i="37"/>
  <c r="J45" i="37"/>
  <c r="J46" i="37"/>
  <c r="F45" i="37"/>
  <c r="F46" i="37"/>
  <c r="B45" i="37"/>
  <c r="B46" i="37"/>
  <c r="B47" i="37"/>
  <c r="N32" i="36"/>
  <c r="J32" i="36"/>
  <c r="F32" i="36"/>
  <c r="B32" i="36"/>
  <c r="N31" i="36"/>
  <c r="J31" i="36"/>
  <c r="F31" i="36"/>
  <c r="B31" i="36"/>
  <c r="Q51" i="37"/>
  <c r="M51" i="37"/>
  <c r="I51" i="37"/>
  <c r="E51" i="37"/>
  <c r="Q50" i="37"/>
  <c r="M50" i="37"/>
  <c r="I50" i="37"/>
  <c r="E50" i="37"/>
  <c r="Q49" i="37"/>
  <c r="M49" i="37"/>
  <c r="I49" i="37"/>
  <c r="E49" i="37"/>
  <c r="Q48" i="37"/>
  <c r="M48" i="37"/>
  <c r="I48" i="37"/>
  <c r="E48" i="37"/>
  <c r="K23" i="27" l="1"/>
  <c r="E20" i="28"/>
  <c r="E27" i="26"/>
  <c r="C20" i="27"/>
  <c r="C33" i="26"/>
  <c r="C8" i="27"/>
  <c r="J28" i="26"/>
  <c r="D20" i="26"/>
  <c r="L11" i="15"/>
  <c r="L8" i="17"/>
  <c r="C32" i="26"/>
  <c r="H17" i="17"/>
  <c r="E178" i="6"/>
  <c r="L30" i="17"/>
  <c r="D23" i="28"/>
  <c r="C9" i="28"/>
  <c r="C13" i="27"/>
  <c r="D14" i="26"/>
  <c r="J10" i="27"/>
  <c r="K11" i="27"/>
  <c r="D20" i="27"/>
  <c r="J26" i="27"/>
  <c r="O8" i="28"/>
  <c r="C17" i="28"/>
  <c r="M31" i="28"/>
  <c r="K26" i="27"/>
  <c r="C31" i="27"/>
  <c r="D32" i="27"/>
  <c r="E33" i="27"/>
  <c r="E27" i="27"/>
  <c r="D8" i="26"/>
  <c r="J14" i="26"/>
  <c r="M5" i="28"/>
  <c r="Q6" i="27"/>
  <c r="N18" i="26"/>
  <c r="C8" i="28"/>
  <c r="J20" i="28"/>
  <c r="C5" i="27"/>
  <c r="E6" i="26"/>
  <c r="M10" i="26"/>
  <c r="C12" i="26"/>
  <c r="O6" i="26"/>
  <c r="L5" i="15"/>
  <c r="L13" i="15"/>
  <c r="L9" i="17"/>
  <c r="L10" i="17"/>
  <c r="L23" i="17"/>
  <c r="L8" i="16"/>
  <c r="L9" i="16"/>
  <c r="L11" i="16"/>
  <c r="L13" i="16"/>
  <c r="L15" i="16"/>
  <c r="L21" i="16"/>
  <c r="L24" i="16"/>
  <c r="L25" i="16"/>
  <c r="C29" i="26"/>
  <c r="L17" i="16"/>
  <c r="H18" i="16"/>
  <c r="J24" i="28"/>
  <c r="G18" i="26"/>
  <c r="C21" i="26"/>
  <c r="E23" i="26"/>
  <c r="G25" i="26"/>
  <c r="C27" i="26"/>
  <c r="L22" i="17"/>
  <c r="I20" i="16"/>
  <c r="C17" i="27"/>
  <c r="I29" i="13"/>
  <c r="E9" i="15"/>
  <c r="L22" i="15"/>
  <c r="C28" i="27"/>
  <c r="L16" i="15"/>
  <c r="B54" i="6"/>
  <c r="B62" i="6" s="1"/>
  <c r="J6" i="28"/>
  <c r="Q24" i="17"/>
  <c r="D11" i="27"/>
  <c r="O170" i="6"/>
  <c r="L10" i="15"/>
  <c r="G169" i="6"/>
  <c r="D31" i="27"/>
  <c r="N33" i="27"/>
  <c r="M7" i="28"/>
  <c r="N8" i="28"/>
  <c r="J8" i="26"/>
  <c r="D23" i="26"/>
  <c r="M24" i="26"/>
  <c r="C26" i="26"/>
  <c r="C12" i="27"/>
  <c r="I30" i="15"/>
  <c r="Q25" i="15"/>
  <c r="J21" i="28"/>
  <c r="J31" i="28"/>
  <c r="D28" i="27"/>
  <c r="J28" i="27"/>
  <c r="M10" i="27"/>
  <c r="M14" i="27"/>
  <c r="C9" i="27"/>
  <c r="D17" i="27"/>
  <c r="M18" i="27"/>
  <c r="M6" i="26"/>
  <c r="L25" i="15"/>
  <c r="O30" i="15"/>
  <c r="L17" i="15"/>
  <c r="C21" i="28"/>
  <c r="M23" i="28"/>
  <c r="E24" i="27"/>
  <c r="C23" i="28"/>
  <c r="C13" i="26"/>
  <c r="C22" i="26"/>
  <c r="N9" i="26"/>
  <c r="H170" i="6"/>
  <c r="J6" i="27"/>
  <c r="D12" i="27"/>
  <c r="J16" i="26"/>
  <c r="C6" i="27"/>
  <c r="D21" i="27"/>
  <c r="C7" i="26"/>
  <c r="L5" i="27"/>
  <c r="J11" i="26"/>
  <c r="J5" i="15"/>
  <c r="J6" i="15"/>
  <c r="J7" i="15"/>
  <c r="J8" i="15"/>
  <c r="J9" i="15"/>
  <c r="J10" i="15"/>
  <c r="J11" i="15"/>
  <c r="J12" i="15"/>
  <c r="J13" i="15"/>
  <c r="J14" i="15"/>
  <c r="J15" i="15"/>
  <c r="F18" i="28"/>
  <c r="N5" i="28"/>
  <c r="C10" i="27"/>
  <c r="O23" i="17"/>
  <c r="L5" i="16"/>
  <c r="O6" i="15"/>
  <c r="O22" i="15"/>
  <c r="L9" i="15"/>
  <c r="L23" i="15"/>
  <c r="C20" i="26"/>
  <c r="C24" i="26"/>
  <c r="L5" i="17"/>
  <c r="L6" i="17"/>
  <c r="L21" i="17"/>
  <c r="L6" i="16"/>
  <c r="L7" i="16"/>
  <c r="L10" i="16"/>
  <c r="L12" i="16"/>
  <c r="L14" i="16"/>
  <c r="L20" i="16"/>
  <c r="L22" i="16"/>
  <c r="L23" i="16"/>
  <c r="L26" i="16"/>
  <c r="L29" i="15"/>
  <c r="O20" i="26"/>
  <c r="C31" i="26"/>
  <c r="L17" i="17"/>
  <c r="L30" i="16"/>
  <c r="L31" i="16"/>
  <c r="H33" i="16"/>
  <c r="O25" i="26"/>
  <c r="O30" i="27"/>
  <c r="L20" i="17"/>
  <c r="L24" i="17"/>
  <c r="P18" i="27"/>
  <c r="O9" i="17"/>
  <c r="L26" i="15"/>
  <c r="C18" i="26"/>
  <c r="J21" i="27"/>
  <c r="C26" i="27"/>
  <c r="L6" i="15"/>
  <c r="L14" i="15"/>
  <c r="B3" i="7"/>
  <c r="B3" i="12" s="1"/>
  <c r="C22" i="28"/>
  <c r="Q24" i="28"/>
  <c r="C23" i="26"/>
  <c r="C32" i="27"/>
  <c r="D6" i="28"/>
  <c r="P6" i="26"/>
  <c r="Q7" i="26"/>
  <c r="C9" i="26"/>
  <c r="E11" i="26"/>
  <c r="Q20" i="26"/>
  <c r="P23" i="26"/>
  <c r="D9" i="28"/>
  <c r="I7" i="17"/>
  <c r="J23" i="28"/>
  <c r="D31" i="15"/>
  <c r="D33" i="15"/>
  <c r="Q6" i="16"/>
  <c r="Q7" i="16"/>
  <c r="Q8" i="16"/>
  <c r="Q9" i="16"/>
  <c r="Q10" i="16"/>
  <c r="C30" i="27"/>
  <c r="C8" i="26"/>
  <c r="C32" i="28"/>
  <c r="L168" i="6"/>
  <c r="E17" i="27"/>
  <c r="J22" i="27"/>
  <c r="C18" i="27"/>
  <c r="C7" i="28"/>
  <c r="J5" i="27"/>
  <c r="J23" i="27"/>
  <c r="J33" i="27"/>
  <c r="D9" i="27"/>
  <c r="M7" i="27"/>
  <c r="D14" i="27"/>
  <c r="C25" i="27"/>
  <c r="D32" i="28"/>
  <c r="C33" i="27"/>
  <c r="C28" i="26"/>
  <c r="C6" i="26"/>
  <c r="C10" i="26"/>
  <c r="L7" i="17"/>
  <c r="C31" i="28"/>
  <c r="H27" i="15"/>
  <c r="N9" i="28"/>
  <c r="D11" i="26"/>
  <c r="M32" i="26"/>
  <c r="M24" i="28"/>
  <c r="E30" i="27"/>
  <c r="M7" i="26"/>
  <c r="G26" i="26"/>
  <c r="Q5" i="16"/>
  <c r="Q17" i="16"/>
  <c r="Q31" i="37"/>
  <c r="B29" i="13"/>
  <c r="J10" i="28"/>
  <c r="L18" i="15"/>
  <c r="C11" i="27"/>
  <c r="J18" i="27"/>
  <c r="L20" i="27"/>
  <c r="O23" i="27"/>
  <c r="M6" i="28"/>
  <c r="J30" i="27"/>
  <c r="P9" i="27"/>
  <c r="L21" i="27"/>
  <c r="C24" i="27"/>
  <c r="L18" i="27"/>
  <c r="C5" i="28"/>
  <c r="E10" i="27"/>
  <c r="J13" i="27"/>
  <c r="N18" i="28"/>
  <c r="Q7" i="27"/>
  <c r="O12" i="26"/>
  <c r="M5" i="27"/>
  <c r="C7" i="27"/>
  <c r="D8" i="27"/>
  <c r="E9" i="27"/>
  <c r="J14" i="27"/>
  <c r="M17" i="27"/>
  <c r="C23" i="27"/>
  <c r="D24" i="27"/>
  <c r="C16" i="28"/>
  <c r="K17" i="28"/>
  <c r="J32" i="28"/>
  <c r="J9" i="27"/>
  <c r="J25" i="27"/>
  <c r="M22" i="28"/>
  <c r="C14" i="27"/>
  <c r="M9" i="26"/>
  <c r="Q26" i="26"/>
  <c r="J20" i="27"/>
  <c r="J24" i="27"/>
  <c r="J7" i="26"/>
  <c r="M8" i="28"/>
  <c r="C10" i="28"/>
  <c r="J26" i="26"/>
  <c r="L7" i="15"/>
  <c r="L15" i="15"/>
  <c r="L21" i="15"/>
  <c r="C20" i="28"/>
  <c r="C24" i="28"/>
  <c r="J30" i="26"/>
  <c r="D22" i="28"/>
  <c r="E23" i="28"/>
  <c r="D31" i="28"/>
  <c r="C25" i="26"/>
  <c r="C11" i="26"/>
  <c r="Q6" i="17"/>
  <c r="Q21" i="16"/>
  <c r="Q22" i="16"/>
  <c r="E33" i="28"/>
  <c r="C21" i="27"/>
  <c r="L24" i="15"/>
  <c r="N25" i="27"/>
  <c r="C22" i="27"/>
  <c r="D8" i="15"/>
  <c r="L12" i="15"/>
  <c r="Q23" i="17"/>
  <c r="P24" i="28"/>
  <c r="K22" i="28"/>
  <c r="C30" i="28"/>
  <c r="M32" i="27"/>
  <c r="J8" i="28"/>
  <c r="C5" i="26"/>
  <c r="E7" i="26"/>
  <c r="J12" i="26"/>
  <c r="E24" i="26"/>
  <c r="D32" i="26"/>
  <c r="L31" i="15"/>
  <c r="L33" i="15"/>
  <c r="I11" i="16"/>
  <c r="I12" i="16"/>
  <c r="I13" i="16"/>
  <c r="I14" i="16"/>
  <c r="I15" i="16"/>
  <c r="I17" i="16"/>
  <c r="I18" i="16"/>
  <c r="Q30" i="27"/>
  <c r="D33" i="27"/>
  <c r="Q168" i="6"/>
  <c r="D170" i="6"/>
  <c r="E29" i="10"/>
  <c r="M31" i="37"/>
  <c r="H164" i="6"/>
  <c r="E31" i="37"/>
  <c r="Q27" i="13"/>
  <c r="Q19" i="12"/>
  <c r="M16" i="23"/>
  <c r="I15" i="23"/>
  <c r="I15" i="26" s="1"/>
  <c r="Q15" i="23"/>
  <c r="K15" i="24"/>
  <c r="K15" i="27" s="1"/>
  <c r="O15" i="24"/>
  <c r="L15" i="24"/>
  <c r="L169" i="6"/>
  <c r="E27" i="12"/>
  <c r="E19" i="14"/>
  <c r="E19" i="17" s="1"/>
  <c r="C27" i="12"/>
  <c r="C19" i="14"/>
  <c r="B16" i="13"/>
  <c r="B4" i="14"/>
  <c r="B4" i="13"/>
  <c r="B167" i="6"/>
  <c r="B127" i="6"/>
  <c r="B174" i="6"/>
  <c r="D15" i="23"/>
  <c r="M19" i="21"/>
  <c r="D29" i="25"/>
  <c r="G27" i="13"/>
  <c r="D16" i="14"/>
  <c r="N16" i="14"/>
  <c r="N16" i="17" s="1"/>
  <c r="K27" i="24"/>
  <c r="F3" i="23"/>
  <c r="I29" i="25"/>
  <c r="K19" i="23"/>
  <c r="D29" i="23"/>
  <c r="D16" i="25"/>
  <c r="M29" i="13"/>
  <c r="O16" i="23"/>
  <c r="P10" i="28"/>
  <c r="Q14" i="27"/>
  <c r="G13" i="27"/>
  <c r="H26" i="27"/>
  <c r="H17" i="26"/>
  <c r="N21" i="27"/>
  <c r="E5" i="27"/>
  <c r="E25" i="27"/>
  <c r="Q10" i="28"/>
  <c r="P30" i="28"/>
  <c r="Q31" i="28"/>
  <c r="E20" i="27"/>
  <c r="G16" i="26"/>
  <c r="E12" i="27"/>
  <c r="Q22" i="27"/>
  <c r="E9" i="26"/>
  <c r="H30" i="26"/>
  <c r="E31" i="26"/>
  <c r="E5" i="28"/>
  <c r="Q9" i="28"/>
  <c r="E13" i="26"/>
  <c r="E6" i="27"/>
  <c r="E6" i="28"/>
  <c r="K20" i="16"/>
  <c r="K21" i="16"/>
  <c r="K22" i="16"/>
  <c r="K23" i="16"/>
  <c r="K24" i="16"/>
  <c r="K25" i="16"/>
  <c r="K26" i="16"/>
  <c r="N13" i="26"/>
  <c r="Q26" i="27"/>
  <c r="E7" i="28"/>
  <c r="E28" i="26"/>
  <c r="P5" i="27"/>
  <c r="Q10" i="27"/>
  <c r="P17" i="27"/>
  <c r="N24" i="27"/>
  <c r="P26" i="27"/>
  <c r="N7" i="26"/>
  <c r="Q14" i="26"/>
  <c r="P15" i="26"/>
  <c r="P21" i="26"/>
  <c r="P8" i="27"/>
  <c r="Q9" i="27"/>
  <c r="E13" i="27"/>
  <c r="Q17" i="27"/>
  <c r="E21" i="27"/>
  <c r="E20" i="26"/>
  <c r="E31" i="28"/>
  <c r="K31" i="27"/>
  <c r="E26" i="27"/>
  <c r="E14" i="27"/>
  <c r="Q17" i="28"/>
  <c r="Q5" i="26"/>
  <c r="N19" i="28"/>
  <c r="E7" i="27"/>
  <c r="K9" i="27"/>
  <c r="E11" i="27"/>
  <c r="K13" i="27"/>
  <c r="E14" i="26"/>
  <c r="E8" i="27"/>
  <c r="Q13" i="16"/>
  <c r="E22" i="26"/>
  <c r="O7" i="27"/>
  <c r="O30" i="28"/>
  <c r="F21" i="28"/>
  <c r="O24" i="27"/>
  <c r="O24" i="28"/>
  <c r="O32" i="28"/>
  <c r="O7" i="26"/>
  <c r="O30" i="26"/>
  <c r="O5" i="26"/>
  <c r="O26" i="26"/>
  <c r="O17" i="27"/>
  <c r="K7" i="28"/>
  <c r="I5" i="27"/>
  <c r="O17" i="28"/>
  <c r="I29" i="28"/>
  <c r="F32" i="26"/>
  <c r="O24" i="26"/>
  <c r="O33" i="27"/>
  <c r="I18" i="26"/>
  <c r="O16" i="27"/>
  <c r="O18" i="27"/>
  <c r="O10" i="26"/>
  <c r="F8" i="26"/>
  <c r="I24" i="28"/>
  <c r="F6" i="26"/>
  <c r="F10" i="28"/>
  <c r="F10" i="26"/>
  <c r="O21" i="28"/>
  <c r="O8" i="26"/>
  <c r="F13" i="27"/>
  <c r="O32" i="26"/>
  <c r="O27" i="26"/>
  <c r="O17" i="26"/>
  <c r="F24" i="28"/>
  <c r="I28" i="26"/>
  <c r="O25" i="27"/>
  <c r="I20" i="26"/>
  <c r="N26" i="27"/>
  <c r="N7" i="28"/>
  <c r="P23" i="28"/>
  <c r="N11" i="27"/>
  <c r="P7" i="27"/>
  <c r="N23" i="27"/>
  <c r="N28" i="27"/>
  <c r="Q13" i="26"/>
  <c r="N8" i="26"/>
  <c r="N23" i="26"/>
  <c r="N20" i="28"/>
  <c r="Q23" i="28"/>
  <c r="P6" i="27"/>
  <c r="Q18" i="27"/>
  <c r="Q10" i="26"/>
  <c r="P13" i="26"/>
  <c r="P5" i="28"/>
  <c r="Q25" i="26"/>
  <c r="P30" i="27"/>
  <c r="N32" i="27"/>
  <c r="P24" i="26"/>
  <c r="G6" i="26"/>
  <c r="Q8" i="27"/>
  <c r="P21" i="28"/>
  <c r="Q22" i="26"/>
  <c r="N31" i="26"/>
  <c r="N14" i="26"/>
  <c r="N10" i="28"/>
  <c r="P22" i="27"/>
  <c r="G30" i="26"/>
  <c r="N17" i="27"/>
  <c r="N22" i="28"/>
  <c r="N25" i="26"/>
  <c r="Q22" i="28"/>
  <c r="P7" i="26"/>
  <c r="G28" i="27"/>
  <c r="Q5" i="27"/>
  <c r="G7" i="27"/>
  <c r="N14" i="27"/>
  <c r="N22" i="27"/>
  <c r="P24" i="27"/>
  <c r="Q25" i="27"/>
  <c r="G22" i="27"/>
  <c r="P28" i="27"/>
  <c r="N30" i="27"/>
  <c r="P32" i="27"/>
  <c r="Q33" i="27"/>
  <c r="N16" i="27"/>
  <c r="Q27" i="27"/>
  <c r="Q32" i="28"/>
  <c r="Q17" i="26"/>
  <c r="Q5" i="28"/>
  <c r="N23" i="28"/>
  <c r="N9" i="27"/>
  <c r="P25" i="27"/>
  <c r="N27" i="27"/>
  <c r="N32" i="26"/>
  <c r="N27" i="26"/>
  <c r="P11" i="26"/>
  <c r="P22" i="28"/>
  <c r="N24" i="28"/>
  <c r="N8" i="27"/>
  <c r="N12" i="27"/>
  <c r="H17" i="27"/>
  <c r="N20" i="27"/>
  <c r="Q23" i="27"/>
  <c r="Q28" i="27"/>
  <c r="P9" i="26"/>
  <c r="N5" i="26"/>
  <c r="N22" i="26"/>
  <c r="Q8" i="26"/>
  <c r="N24" i="26"/>
  <c r="P26" i="26"/>
  <c r="Q32" i="27"/>
  <c r="P29" i="28"/>
  <c r="P17" i="26"/>
  <c r="N12" i="26"/>
  <c r="P14" i="26"/>
  <c r="N21" i="26"/>
  <c r="N31" i="28"/>
  <c r="N10" i="27"/>
  <c r="P12" i="27"/>
  <c r="Q13" i="27"/>
  <c r="N18" i="27"/>
  <c r="P20" i="27"/>
  <c r="Q21" i="27"/>
  <c r="P9" i="28"/>
  <c r="N32" i="28"/>
  <c r="N13" i="27"/>
  <c r="P28" i="26"/>
  <c r="P21" i="27"/>
  <c r="N10" i="26"/>
  <c r="P12" i="26"/>
  <c r="P30" i="26"/>
  <c r="Q31" i="26"/>
  <c r="Q15" i="27"/>
  <c r="P8" i="26"/>
  <c r="P25" i="26"/>
  <c r="N28" i="26"/>
  <c r="P8" i="28"/>
  <c r="P10" i="27"/>
  <c r="Q11" i="27"/>
  <c r="P5" i="26"/>
  <c r="N11" i="26"/>
  <c r="Q8" i="28"/>
  <c r="P20" i="28"/>
  <c r="N5" i="27"/>
  <c r="N30" i="28"/>
  <c r="P7" i="28"/>
  <c r="P18" i="26"/>
  <c r="Q23" i="26"/>
  <c r="Q9" i="26"/>
  <c r="Q20" i="27"/>
  <c r="P31" i="26"/>
  <c r="N26" i="26"/>
  <c r="P33" i="27"/>
  <c r="G17" i="27"/>
  <c r="P23" i="27"/>
  <c r="N31" i="27"/>
  <c r="E18" i="27"/>
  <c r="Q30" i="28"/>
  <c r="P17" i="28"/>
  <c r="I30" i="17"/>
  <c r="I8" i="16"/>
  <c r="I17" i="15"/>
  <c r="H16" i="15"/>
  <c r="H28" i="16"/>
  <c r="O17" i="15"/>
  <c r="I5" i="17"/>
  <c r="I9" i="17"/>
  <c r="I32" i="17"/>
  <c r="H22" i="15"/>
  <c r="I32" i="15"/>
  <c r="O30" i="16"/>
  <c r="O31" i="16"/>
  <c r="O32" i="16"/>
  <c r="O33" i="16"/>
  <c r="H20" i="15"/>
  <c r="H6" i="17"/>
  <c r="H9" i="16"/>
  <c r="H11" i="16"/>
  <c r="H13" i="16"/>
  <c r="H15" i="16"/>
  <c r="H21" i="16"/>
  <c r="H25" i="16"/>
  <c r="H31" i="17"/>
  <c r="H17" i="16"/>
  <c r="H12" i="15"/>
  <c r="I10" i="16"/>
  <c r="I28" i="15"/>
  <c r="K9" i="16"/>
  <c r="K10" i="16"/>
  <c r="K11" i="16"/>
  <c r="K12" i="16"/>
  <c r="K13" i="16"/>
  <c r="K14" i="16"/>
  <c r="K15" i="16"/>
  <c r="K30" i="16"/>
  <c r="K31" i="16"/>
  <c r="K32" i="16"/>
  <c r="K33" i="16"/>
  <c r="K6" i="17"/>
  <c r="K7" i="17"/>
  <c r="K17" i="17"/>
  <c r="K31" i="17"/>
  <c r="K32" i="17"/>
  <c r="K28" i="16"/>
  <c r="K17" i="16"/>
  <c r="K18" i="16"/>
  <c r="K8" i="17"/>
  <c r="K9" i="17"/>
  <c r="K20" i="17"/>
  <c r="Q167" i="6"/>
  <c r="Q9" i="17"/>
  <c r="D9" i="15"/>
  <c r="D25" i="15"/>
  <c r="Q170" i="6"/>
  <c r="C9" i="17"/>
  <c r="C20" i="17"/>
  <c r="D22" i="16"/>
  <c r="D32" i="16"/>
  <c r="D6" i="17"/>
  <c r="D20" i="16"/>
  <c r="D26" i="16"/>
  <c r="D17" i="16"/>
  <c r="D28" i="15"/>
  <c r="D146" i="6"/>
  <c r="D144" i="6"/>
  <c r="D145" i="6"/>
  <c r="C28" i="16"/>
  <c r="C8" i="16"/>
  <c r="D7" i="15"/>
  <c r="D15" i="15"/>
  <c r="D21" i="17"/>
  <c r="D7" i="16"/>
  <c r="Q169" i="6"/>
  <c r="D30" i="17"/>
  <c r="D32" i="17"/>
  <c r="D28" i="16"/>
  <c r="D6" i="15"/>
  <c r="D14" i="15"/>
  <c r="Q32" i="17"/>
  <c r="C5" i="16"/>
  <c r="C5" i="17"/>
  <c r="O6" i="17"/>
  <c r="O17" i="17"/>
  <c r="C24" i="17"/>
  <c r="C30" i="17"/>
  <c r="O31" i="17"/>
  <c r="D5" i="15"/>
  <c r="D13" i="15"/>
  <c r="D21" i="15"/>
  <c r="D24" i="16"/>
  <c r="D10" i="17"/>
  <c r="D5" i="17"/>
  <c r="D9" i="17"/>
  <c r="D30" i="15"/>
  <c r="D32" i="15"/>
  <c r="Q22" i="17"/>
  <c r="D30" i="16"/>
  <c r="D23" i="15"/>
  <c r="D6" i="16"/>
  <c r="D20" i="17"/>
  <c r="D22" i="17"/>
  <c r="D10" i="16"/>
  <c r="D12" i="16"/>
  <c r="D14" i="16"/>
  <c r="D23" i="16"/>
  <c r="D31" i="17"/>
  <c r="D31" i="16"/>
  <c r="D20" i="15"/>
  <c r="D26" i="15"/>
  <c r="C6" i="16"/>
  <c r="C17" i="16"/>
  <c r="C18" i="16"/>
  <c r="O20" i="16"/>
  <c r="O21" i="16"/>
  <c r="O22" i="16"/>
  <c r="O23" i="16"/>
  <c r="O24" i="16"/>
  <c r="O25" i="16"/>
  <c r="O26" i="16"/>
  <c r="G30" i="16"/>
  <c r="G31" i="16"/>
  <c r="G32" i="16"/>
  <c r="G33" i="16"/>
  <c r="C13" i="15"/>
  <c r="D11" i="15"/>
  <c r="D168" i="6"/>
  <c r="O24" i="15"/>
  <c r="D8" i="17"/>
  <c r="D23" i="17"/>
  <c r="D24" i="17"/>
  <c r="D5" i="16"/>
  <c r="D8" i="16"/>
  <c r="D9" i="16"/>
  <c r="D11" i="16"/>
  <c r="D13" i="16"/>
  <c r="D15" i="16"/>
  <c r="D21" i="16"/>
  <c r="D25" i="16"/>
  <c r="Q171" i="6"/>
  <c r="D22" i="15"/>
  <c r="H168" i="6"/>
  <c r="D10" i="15"/>
  <c r="Q8" i="17"/>
  <c r="H177" i="6"/>
  <c r="D169" i="6"/>
  <c r="D171" i="6"/>
  <c r="H165" i="6"/>
  <c r="H169" i="6"/>
  <c r="H176" i="6"/>
  <c r="H171" i="6"/>
  <c r="H178" i="6"/>
  <c r="G15" i="24"/>
  <c r="O16" i="25"/>
  <c r="K19" i="14"/>
  <c r="O27" i="24"/>
  <c r="H16" i="25"/>
  <c r="K29" i="14"/>
  <c r="L16" i="14"/>
  <c r="H174" i="6"/>
  <c r="C96" i="6"/>
  <c r="C95" i="6"/>
  <c r="I16" i="25"/>
  <c r="I16" i="28" s="1"/>
  <c r="M29" i="14"/>
  <c r="E29" i="13"/>
  <c r="H131" i="6"/>
  <c r="P136" i="6"/>
  <c r="O19" i="25"/>
  <c r="K16" i="25"/>
  <c r="F16" i="23"/>
  <c r="O3" i="9"/>
  <c r="D16" i="23"/>
  <c r="O19" i="23"/>
  <c r="H4" i="10"/>
  <c r="P29" i="23"/>
  <c r="F19" i="24"/>
  <c r="C174" i="6"/>
  <c r="L19" i="14"/>
  <c r="E19" i="13"/>
  <c r="D29" i="12"/>
  <c r="Q29" i="12"/>
  <c r="C29" i="25"/>
  <c r="Q29" i="14"/>
  <c r="H14" i="26"/>
  <c r="E20" i="16"/>
  <c r="O32" i="17"/>
  <c r="D6" i="26"/>
  <c r="O27" i="16"/>
  <c r="P13" i="27"/>
  <c r="O26" i="27"/>
  <c r="Q12" i="26"/>
  <c r="E30" i="28"/>
  <c r="E3" i="9"/>
  <c r="I31" i="37"/>
  <c r="F33" i="26"/>
  <c r="Q16" i="14"/>
  <c r="G21" i="28"/>
  <c r="Q19" i="14"/>
  <c r="O22" i="27"/>
  <c r="M4" i="13"/>
  <c r="H31" i="28"/>
  <c r="L9" i="28"/>
  <c r="E6" i="16"/>
  <c r="I32" i="26"/>
  <c r="E26" i="15"/>
  <c r="D18" i="27"/>
  <c r="M29" i="24"/>
  <c r="Q16" i="25"/>
  <c r="E25" i="16"/>
  <c r="E27" i="16"/>
  <c r="E23" i="17"/>
  <c r="E6" i="17"/>
  <c r="E22" i="16"/>
  <c r="E7" i="17"/>
  <c r="E6" i="15"/>
  <c r="E13" i="15"/>
  <c r="E8" i="16"/>
  <c r="E25" i="15"/>
  <c r="H129" i="6"/>
  <c r="H138" i="6"/>
  <c r="I24" i="16"/>
  <c r="I22" i="16"/>
  <c r="I143" i="6"/>
  <c r="I147" i="6"/>
  <c r="I21" i="17"/>
  <c r="I6" i="17"/>
  <c r="I33" i="16"/>
  <c r="I144" i="6"/>
  <c r="I20" i="15"/>
  <c r="I12" i="15"/>
  <c r="I21" i="16"/>
  <c r="I32" i="16"/>
  <c r="I25" i="27"/>
  <c r="I24" i="27"/>
  <c r="I11" i="26"/>
  <c r="I20" i="17"/>
  <c r="E8" i="17"/>
  <c r="E31" i="17"/>
  <c r="G21" i="16"/>
  <c r="G24" i="16"/>
  <c r="G26" i="16"/>
  <c r="I31" i="17"/>
  <c r="E23" i="16"/>
  <c r="E5" i="15"/>
  <c r="H179" i="6"/>
  <c r="I6" i="16"/>
  <c r="I7" i="16"/>
  <c r="I26" i="15"/>
  <c r="K160" i="6"/>
  <c r="I23" i="16"/>
  <c r="M25" i="27"/>
  <c r="I20" i="27"/>
  <c r="M31" i="26"/>
  <c r="I5" i="28"/>
  <c r="I10" i="27"/>
  <c r="H13" i="27"/>
  <c r="Q16" i="23"/>
  <c r="I32" i="27"/>
  <c r="I10" i="28"/>
  <c r="M17" i="28"/>
  <c r="I18" i="27"/>
  <c r="E9" i="17"/>
  <c r="E20" i="17"/>
  <c r="E28" i="16"/>
  <c r="H11" i="15"/>
  <c r="H30" i="17"/>
  <c r="I11" i="15"/>
  <c r="H21" i="17"/>
  <c r="H5" i="16"/>
  <c r="H8" i="16"/>
  <c r="E20" i="15"/>
  <c r="I146" i="6"/>
  <c r="I19" i="12"/>
  <c r="H31" i="15"/>
  <c r="H33" i="15"/>
  <c r="I30" i="27"/>
  <c r="D18" i="26"/>
  <c r="I23" i="28"/>
  <c r="D9" i="26"/>
  <c r="D22" i="26"/>
  <c r="H26" i="26"/>
  <c r="I22" i="17"/>
  <c r="H10" i="15"/>
  <c r="M24" i="27"/>
  <c r="B27" i="13"/>
  <c r="B19" i="13"/>
  <c r="E7" i="16"/>
  <c r="E10" i="16"/>
  <c r="E31" i="16"/>
  <c r="I13" i="27"/>
  <c r="I33" i="27"/>
  <c r="I30" i="28"/>
  <c r="I6" i="27"/>
  <c r="I28" i="27"/>
  <c r="G20" i="16"/>
  <c r="G22" i="16"/>
  <c r="G23" i="16"/>
  <c r="G25" i="16"/>
  <c r="E24" i="16"/>
  <c r="L170" i="6"/>
  <c r="L171" i="6"/>
  <c r="G22" i="15"/>
  <c r="I23" i="17"/>
  <c r="I5" i="16"/>
  <c r="I31" i="16"/>
  <c r="M10" i="28"/>
  <c r="M23" i="26"/>
  <c r="I9" i="16"/>
  <c r="I25" i="15"/>
  <c r="H144" i="6"/>
  <c r="H145" i="6"/>
  <c r="H18" i="15"/>
  <c r="I174" i="6"/>
  <c r="M9" i="28"/>
  <c r="I9" i="27"/>
  <c r="M13" i="27"/>
  <c r="I21" i="27"/>
  <c r="D30" i="28"/>
  <c r="M33" i="27"/>
  <c r="D5" i="27"/>
  <c r="I26" i="27"/>
  <c r="M30" i="28"/>
  <c r="M15" i="27"/>
  <c r="I24" i="17"/>
  <c r="I20" i="28"/>
  <c r="F6" i="27"/>
  <c r="M9" i="27"/>
  <c r="I17" i="27"/>
  <c r="M21" i="27"/>
  <c r="M28" i="26"/>
  <c r="I31" i="28"/>
  <c r="I8" i="27"/>
  <c r="M12" i="27"/>
  <c r="I27" i="27"/>
  <c r="I22" i="27"/>
  <c r="D8" i="28"/>
  <c r="D25" i="27"/>
  <c r="I5" i="26"/>
  <c r="I13" i="26"/>
  <c r="D30" i="26"/>
  <c r="I15" i="27"/>
  <c r="M6" i="27"/>
  <c r="D13" i="27"/>
  <c r="M17" i="26"/>
  <c r="M22" i="26"/>
  <c r="M25" i="26"/>
  <c r="I7" i="27"/>
  <c r="M11" i="27"/>
  <c r="I10" i="26"/>
  <c r="D13" i="26"/>
  <c r="M14" i="26"/>
  <c r="E22" i="17"/>
  <c r="D7" i="28"/>
  <c r="Q29" i="25"/>
  <c r="L29" i="25"/>
  <c r="D7" i="27"/>
  <c r="I30" i="16"/>
  <c r="H9" i="15"/>
  <c r="H25" i="15"/>
  <c r="L24" i="28"/>
  <c r="H140" i="6"/>
  <c r="I8" i="15"/>
  <c r="I145" i="6"/>
  <c r="Q29" i="23"/>
  <c r="H24" i="16"/>
  <c r="I21" i="15"/>
  <c r="I10" i="17"/>
  <c r="H20" i="17"/>
  <c r="H24" i="17"/>
  <c r="I26" i="16"/>
  <c r="I22" i="15"/>
  <c r="M3" i="14"/>
  <c r="E32" i="17"/>
  <c r="E30" i="16"/>
  <c r="H24" i="15"/>
  <c r="G4" i="24"/>
  <c r="I18" i="15"/>
  <c r="C16" i="23"/>
  <c r="E98" i="6"/>
  <c r="E173" i="6"/>
  <c r="E95" i="6"/>
  <c r="E100" i="6"/>
  <c r="H7" i="15"/>
  <c r="H15" i="15"/>
  <c r="H23" i="15"/>
  <c r="H30" i="16"/>
  <c r="H9" i="17"/>
  <c r="H10" i="17"/>
  <c r="F16" i="14"/>
  <c r="H10" i="16"/>
  <c r="H12" i="16"/>
  <c r="H14" i="16"/>
  <c r="H20" i="16"/>
  <c r="E28" i="15"/>
  <c r="H32" i="16"/>
  <c r="I13" i="15"/>
  <c r="H17" i="15"/>
  <c r="H30" i="15"/>
  <c r="H32" i="15"/>
  <c r="H26" i="16"/>
  <c r="I23" i="15"/>
  <c r="H31" i="16"/>
  <c r="E17" i="15"/>
  <c r="H22" i="17"/>
  <c r="B29" i="14"/>
  <c r="I6" i="15"/>
  <c r="I9" i="15"/>
  <c r="I10" i="15"/>
  <c r="I14" i="15"/>
  <c r="H28" i="15"/>
  <c r="E21" i="17"/>
  <c r="H8" i="15"/>
  <c r="I17" i="17"/>
  <c r="H32" i="17"/>
  <c r="D22" i="27"/>
  <c r="D26" i="27"/>
  <c r="D5" i="26"/>
  <c r="D17" i="26"/>
  <c r="I16" i="17"/>
  <c r="G9" i="16"/>
  <c r="G10" i="16"/>
  <c r="G11" i="16"/>
  <c r="G12" i="16"/>
  <c r="G13" i="16"/>
  <c r="G14" i="16"/>
  <c r="G15" i="16"/>
  <c r="F9" i="28"/>
  <c r="D24" i="26"/>
  <c r="E32" i="16"/>
  <c r="P19" i="12"/>
  <c r="H5" i="15"/>
  <c r="H13" i="15"/>
  <c r="H21" i="15"/>
  <c r="G24" i="26"/>
  <c r="H22" i="16"/>
  <c r="H5" i="17"/>
  <c r="H7" i="17"/>
  <c r="H8" i="17"/>
  <c r="H23" i="17"/>
  <c r="H6" i="16"/>
  <c r="H7" i="16"/>
  <c r="H23" i="16"/>
  <c r="D25" i="26"/>
  <c r="I5" i="15"/>
  <c r="I7" i="15"/>
  <c r="I15" i="15"/>
  <c r="M164" i="6"/>
  <c r="I8" i="17"/>
  <c r="I28" i="16"/>
  <c r="I24" i="15"/>
  <c r="P16" i="23"/>
  <c r="H26" i="15"/>
  <c r="D4" i="14"/>
  <c r="I25" i="16"/>
  <c r="H6" i="15"/>
  <c r="H14" i="15"/>
  <c r="D24" i="28"/>
  <c r="I31" i="15"/>
  <c r="I33" i="15"/>
  <c r="D18" i="15"/>
  <c r="M4" i="10"/>
  <c r="P155" i="6"/>
  <c r="P179" i="6"/>
  <c r="H130" i="6"/>
  <c r="H139" i="6"/>
  <c r="H163" i="6"/>
  <c r="C27" i="24"/>
  <c r="G16" i="28"/>
  <c r="G6" i="27"/>
  <c r="G30" i="27"/>
  <c r="G11" i="26"/>
  <c r="G8" i="27"/>
  <c r="E16" i="23"/>
  <c r="C19" i="25"/>
  <c r="G20" i="27"/>
  <c r="H154" i="6"/>
  <c r="I9" i="28"/>
  <c r="J5" i="28"/>
  <c r="J5" i="26"/>
  <c r="J9" i="26"/>
  <c r="J17" i="26"/>
  <c r="J17" i="27"/>
  <c r="J25" i="26"/>
  <c r="J22" i="28"/>
  <c r="J11" i="27"/>
  <c r="J13" i="26"/>
  <c r="E16" i="24"/>
  <c r="E16" i="25"/>
  <c r="G10" i="28"/>
  <c r="G23" i="26"/>
  <c r="N96" i="6"/>
  <c r="H127" i="6"/>
  <c r="H137" i="6"/>
  <c r="H128" i="6"/>
  <c r="C127" i="6"/>
  <c r="G17" i="28"/>
  <c r="G22" i="28"/>
  <c r="P15" i="24"/>
  <c r="G31" i="27"/>
  <c r="G9" i="26"/>
  <c r="M15" i="23"/>
  <c r="E16" i="14"/>
  <c r="B4" i="10"/>
  <c r="G33" i="26"/>
  <c r="G12" i="27"/>
  <c r="G30" i="28"/>
  <c r="G5" i="27"/>
  <c r="G9" i="27"/>
  <c r="G8" i="28"/>
  <c r="G23" i="28"/>
  <c r="G14" i="27"/>
  <c r="G28" i="26"/>
  <c r="O169" i="6"/>
  <c r="K27" i="13"/>
  <c r="K27" i="12"/>
  <c r="C15" i="24"/>
  <c r="C15" i="23"/>
  <c r="G11" i="27"/>
  <c r="G23" i="27"/>
  <c r="G10" i="27"/>
  <c r="G32" i="27"/>
  <c r="G8" i="26"/>
  <c r="H161" i="6"/>
  <c r="G9" i="28"/>
  <c r="G5" i="26"/>
  <c r="I6" i="26"/>
  <c r="I26" i="26"/>
  <c r="I6" i="28"/>
  <c r="I33" i="26"/>
  <c r="I32" i="28"/>
  <c r="I9" i="26"/>
  <c r="I21" i="28"/>
  <c r="I8" i="28"/>
  <c r="J9" i="28"/>
  <c r="J30" i="28"/>
  <c r="J32" i="27"/>
  <c r="G27" i="26"/>
  <c r="I12" i="26"/>
  <c r="I30" i="26"/>
  <c r="P15" i="16"/>
  <c r="P23" i="16"/>
  <c r="G20" i="28"/>
  <c r="G24" i="27"/>
  <c r="H19" i="14"/>
  <c r="J31" i="27"/>
  <c r="I23" i="26"/>
  <c r="J24" i="26"/>
  <c r="I23" i="27"/>
  <c r="O4" i="14"/>
  <c r="O29" i="14"/>
  <c r="E16" i="10"/>
  <c r="H153" i="6"/>
  <c r="G6" i="28"/>
  <c r="G33" i="27"/>
  <c r="I12" i="27"/>
  <c r="P8" i="15"/>
  <c r="P12" i="15"/>
  <c r="P20" i="15"/>
  <c r="P24" i="15"/>
  <c r="G24" i="28"/>
  <c r="J23" i="26"/>
  <c r="J31" i="26"/>
  <c r="G29" i="25"/>
  <c r="P21" i="16"/>
  <c r="P17" i="17"/>
  <c r="P30" i="17"/>
  <c r="P31" i="17"/>
  <c r="J17" i="28"/>
  <c r="J20" i="26"/>
  <c r="J8" i="27"/>
  <c r="K16" i="23"/>
  <c r="I25" i="26"/>
  <c r="E11" i="16"/>
  <c r="E29" i="25"/>
  <c r="K3" i="9"/>
  <c r="J6" i="26"/>
  <c r="I31" i="26"/>
  <c r="J32" i="26"/>
  <c r="J7" i="27"/>
  <c r="I14" i="27"/>
  <c r="I31" i="27"/>
  <c r="I21" i="26"/>
  <c r="I17" i="28"/>
  <c r="K29" i="25"/>
  <c r="I11" i="27"/>
  <c r="H29" i="10"/>
  <c r="J12" i="27"/>
  <c r="J22" i="26"/>
  <c r="J15" i="27"/>
  <c r="G14" i="26"/>
  <c r="I17" i="26"/>
  <c r="J18" i="26"/>
  <c r="H29" i="13"/>
  <c r="I29" i="26"/>
  <c r="G31" i="26"/>
  <c r="Q16" i="12"/>
  <c r="K31" i="37"/>
  <c r="J10" i="26"/>
  <c r="G4" i="10"/>
  <c r="E18" i="15"/>
  <c r="J33" i="26"/>
  <c r="O18" i="26"/>
  <c r="N31" i="37"/>
  <c r="J21" i="26"/>
  <c r="J7" i="28"/>
  <c r="H3" i="9"/>
  <c r="E33" i="26"/>
  <c r="E12" i="16"/>
  <c r="E15" i="16"/>
  <c r="E18" i="16"/>
  <c r="F25" i="27"/>
  <c r="P178" i="6"/>
  <c r="H152" i="6"/>
  <c r="P152" i="6"/>
  <c r="P144" i="6"/>
  <c r="P141" i="6"/>
  <c r="P170" i="6"/>
  <c r="P168" i="6"/>
  <c r="P167" i="6"/>
  <c r="P171" i="6"/>
  <c r="P162" i="6"/>
  <c r="F26" i="27"/>
  <c r="H7" i="27"/>
  <c r="F30" i="27"/>
  <c r="L8" i="26"/>
  <c r="L29" i="26"/>
  <c r="H6" i="28"/>
  <c r="F17" i="27"/>
  <c r="L12" i="26"/>
  <c r="H24" i="28"/>
  <c r="F5" i="26"/>
  <c r="F13" i="26"/>
  <c r="P5" i="15"/>
  <c r="P9" i="15"/>
  <c r="P17" i="15"/>
  <c r="P25" i="15"/>
  <c r="F22" i="28"/>
  <c r="P9" i="17"/>
  <c r="P6" i="16"/>
  <c r="P12" i="16"/>
  <c r="F25" i="26"/>
  <c r="F10" i="27"/>
  <c r="H12" i="27"/>
  <c r="F22" i="27"/>
  <c r="H24" i="27"/>
  <c r="L5" i="28"/>
  <c r="H23" i="28"/>
  <c r="H30" i="28"/>
  <c r="F21" i="27"/>
  <c r="L28" i="27"/>
  <c r="L32" i="27"/>
  <c r="F24" i="26"/>
  <c r="F23" i="27"/>
  <c r="F28" i="27"/>
  <c r="L6" i="28"/>
  <c r="H17" i="28"/>
  <c r="L33" i="27"/>
  <c r="L10" i="26"/>
  <c r="F28" i="26"/>
  <c r="L17" i="28"/>
  <c r="L22" i="28"/>
  <c r="L5" i="26"/>
  <c r="F7" i="26"/>
  <c r="H9" i="28"/>
  <c r="H7" i="28"/>
  <c r="H32" i="28"/>
  <c r="H15" i="26"/>
  <c r="P6" i="15"/>
  <c r="P10" i="15"/>
  <c r="P14" i="15"/>
  <c r="P18" i="15"/>
  <c r="P22" i="15"/>
  <c r="P26" i="15"/>
  <c r="P7" i="16"/>
  <c r="P14" i="16"/>
  <c r="P7" i="17"/>
  <c r="P8" i="17"/>
  <c r="P22" i="17"/>
  <c r="P23" i="17"/>
  <c r="P22" i="16"/>
  <c r="P26" i="16"/>
  <c r="P17" i="16"/>
  <c r="F8" i="27"/>
  <c r="G13" i="26"/>
  <c r="G20" i="26"/>
  <c r="G7" i="28"/>
  <c r="G22" i="26"/>
  <c r="P169" i="6"/>
  <c r="P22" i="26"/>
  <c r="P31" i="27"/>
  <c r="P6" i="28"/>
  <c r="P14" i="27"/>
  <c r="P16" i="28"/>
  <c r="Q20" i="28"/>
  <c r="Q28" i="26"/>
  <c r="Q21" i="28"/>
  <c r="P137" i="6"/>
  <c r="P128" i="6"/>
  <c r="P161" i="6"/>
  <c r="F31" i="27"/>
  <c r="F6" i="28"/>
  <c r="F12" i="26"/>
  <c r="F9" i="26"/>
  <c r="F17" i="26"/>
  <c r="F31" i="28"/>
  <c r="F14" i="27"/>
  <c r="F32" i="28"/>
  <c r="L11" i="27"/>
  <c r="H28" i="27"/>
  <c r="H32" i="27"/>
  <c r="L25" i="27"/>
  <c r="F8" i="28"/>
  <c r="L31" i="28"/>
  <c r="F12" i="27"/>
  <c r="F7" i="28"/>
  <c r="F30" i="28"/>
  <c r="F22" i="26"/>
  <c r="P13" i="15"/>
  <c r="P21" i="15"/>
  <c r="F18" i="26"/>
  <c r="P31" i="16"/>
  <c r="P33" i="16"/>
  <c r="P10" i="17"/>
  <c r="H25" i="26"/>
  <c r="H33" i="26"/>
  <c r="P32" i="16"/>
  <c r="P176" i="6"/>
  <c r="H8" i="27"/>
  <c r="L12" i="27"/>
  <c r="F18" i="27"/>
  <c r="L30" i="28"/>
  <c r="F5" i="27"/>
  <c r="F11" i="27"/>
  <c r="H6" i="26"/>
  <c r="L23" i="28"/>
  <c r="F20" i="28"/>
  <c r="H10" i="27"/>
  <c r="F20" i="27"/>
  <c r="L22" i="27"/>
  <c r="F24" i="27"/>
  <c r="F5" i="28"/>
  <c r="H30" i="27"/>
  <c r="H162" i="6"/>
  <c r="P25" i="16"/>
  <c r="P5" i="17"/>
  <c r="P6" i="17"/>
  <c r="P5" i="16"/>
  <c r="P8" i="16"/>
  <c r="P160" i="6"/>
  <c r="H8" i="28"/>
  <c r="O5" i="16"/>
  <c r="Q30" i="26"/>
  <c r="P9" i="16"/>
  <c r="O10" i="15"/>
  <c r="O32" i="15"/>
  <c r="P30" i="15"/>
  <c r="P32" i="15"/>
  <c r="P32" i="28"/>
  <c r="O20" i="15"/>
  <c r="P32" i="17"/>
  <c r="O15" i="15"/>
  <c r="K31" i="15"/>
  <c r="H31" i="26"/>
  <c r="Q7" i="28"/>
  <c r="Q33" i="26"/>
  <c r="F23" i="28"/>
  <c r="N20" i="26"/>
  <c r="N33" i="26"/>
  <c r="N7" i="27"/>
  <c r="P131" i="6"/>
  <c r="P164" i="6"/>
  <c r="G31" i="28"/>
  <c r="Q31" i="27"/>
  <c r="F32" i="27"/>
  <c r="H20" i="26"/>
  <c r="P20" i="26"/>
  <c r="Q21" i="26"/>
  <c r="H24" i="26"/>
  <c r="F26" i="26"/>
  <c r="G15" i="26"/>
  <c r="H11" i="27"/>
  <c r="K5" i="17"/>
  <c r="K23" i="17"/>
  <c r="K24" i="17"/>
  <c r="K30" i="17"/>
  <c r="P7" i="15"/>
  <c r="P11" i="15"/>
  <c r="P15" i="15"/>
  <c r="P23" i="15"/>
  <c r="P28" i="15"/>
  <c r="P11" i="16"/>
  <c r="P10" i="16"/>
  <c r="P18" i="16"/>
  <c r="P20" i="17"/>
  <c r="P21" i="17"/>
  <c r="P24" i="17"/>
  <c r="P24" i="16"/>
  <c r="P28" i="16"/>
  <c r="F30" i="26"/>
  <c r="F31" i="26"/>
  <c r="P33" i="26"/>
  <c r="P32" i="26"/>
  <c r="Q12" i="27"/>
  <c r="G17" i="26"/>
  <c r="H18" i="26"/>
  <c r="F21" i="26"/>
  <c r="F17" i="28"/>
  <c r="P31" i="28"/>
  <c r="F11" i="26"/>
  <c r="F20" i="26"/>
  <c r="G21" i="26"/>
  <c r="H22" i="26"/>
  <c r="G7" i="26"/>
  <c r="E32" i="27"/>
  <c r="H8" i="26"/>
  <c r="Q24" i="16"/>
  <c r="Q23" i="15"/>
  <c r="Q24" i="15"/>
  <c r="F9" i="27"/>
  <c r="G25" i="27"/>
  <c r="E28" i="27"/>
  <c r="E18" i="26"/>
  <c r="Q30" i="17"/>
  <c r="O20" i="17"/>
  <c r="Q32" i="16"/>
  <c r="Q5" i="15"/>
  <c r="Q6" i="15"/>
  <c r="Q7" i="15"/>
  <c r="Q8" i="15"/>
  <c r="Q9" i="15"/>
  <c r="Q10" i="15"/>
  <c r="Q11" i="15"/>
  <c r="Q12" i="15"/>
  <c r="Q13" i="15"/>
  <c r="Q14" i="15"/>
  <c r="Q15" i="15"/>
  <c r="G18" i="27"/>
  <c r="O30" i="17"/>
  <c r="I171" i="6"/>
  <c r="I168" i="6"/>
  <c r="L28" i="16"/>
  <c r="C165" i="6"/>
  <c r="I22" i="26"/>
  <c r="F23" i="26"/>
  <c r="G32" i="26"/>
  <c r="P13" i="16"/>
  <c r="D17" i="15"/>
  <c r="P31" i="15"/>
  <c r="P33" i="15"/>
  <c r="N30" i="26"/>
  <c r="D7" i="17"/>
  <c r="P20" i="16"/>
  <c r="O12" i="15"/>
  <c r="O28" i="15"/>
  <c r="D17" i="17"/>
  <c r="L31" i="17"/>
  <c r="D18" i="16"/>
  <c r="L18" i="16"/>
  <c r="P30" i="16"/>
  <c r="L32" i="16"/>
  <c r="D33" i="16"/>
  <c r="L33" i="16"/>
  <c r="P27" i="15"/>
  <c r="C17" i="26"/>
  <c r="C19" i="26"/>
  <c r="I24" i="26"/>
  <c r="N17" i="28"/>
  <c r="F33" i="27"/>
  <c r="F14" i="26"/>
  <c r="G21" i="27"/>
  <c r="I14" i="26"/>
  <c r="Q18" i="26"/>
  <c r="L20" i="15"/>
  <c r="D24" i="15"/>
  <c r="L28" i="15"/>
  <c r="L32" i="17"/>
  <c r="C6" i="28"/>
  <c r="L8" i="15"/>
  <c r="D12" i="15"/>
  <c r="C30" i="26"/>
  <c r="Q32" i="26"/>
  <c r="N21" i="28"/>
  <c r="I7" i="28"/>
  <c r="P10" i="26"/>
  <c r="Q11" i="26"/>
  <c r="Q24" i="26"/>
  <c r="I22" i="28"/>
  <c r="L30" i="15"/>
  <c r="L32" i="15"/>
  <c r="F7" i="27"/>
  <c r="Q24" i="27"/>
  <c r="I8" i="26"/>
  <c r="G10" i="26"/>
  <c r="N17" i="26"/>
  <c r="Q28" i="15"/>
  <c r="P3" i="9"/>
  <c r="K18" i="26"/>
  <c r="L27" i="13"/>
  <c r="L27" i="12"/>
  <c r="G4" i="12"/>
  <c r="M163" i="6"/>
  <c r="G10" i="17"/>
  <c r="G7" i="16"/>
  <c r="G146" i="6"/>
  <c r="G144" i="6"/>
  <c r="O31" i="37"/>
  <c r="J31" i="37"/>
  <c r="E32" i="28"/>
  <c r="E21" i="28"/>
  <c r="E24" i="28"/>
  <c r="E21" i="26"/>
  <c r="E26" i="26"/>
  <c r="E32" i="26"/>
  <c r="E10" i="28"/>
  <c r="E12" i="26"/>
  <c r="E25" i="26"/>
  <c r="D16" i="12"/>
  <c r="G16" i="17"/>
  <c r="Q18" i="16"/>
  <c r="Q147" i="6"/>
  <c r="Q18" i="15"/>
  <c r="Q20" i="16"/>
  <c r="Q12" i="16"/>
  <c r="Q144" i="6"/>
  <c r="Q26" i="15"/>
  <c r="Q22" i="15"/>
  <c r="Q30" i="16"/>
  <c r="Q25" i="16"/>
  <c r="Q15" i="16"/>
  <c r="Q11" i="16"/>
  <c r="Q10" i="17"/>
  <c r="Q7" i="17"/>
  <c r="Q31" i="17"/>
  <c r="Q143" i="6"/>
  <c r="Q145" i="6"/>
  <c r="Q14" i="16"/>
  <c r="Q23" i="16"/>
  <c r="M96" i="6"/>
  <c r="M150" i="6"/>
  <c r="H29" i="23"/>
  <c r="O96" i="6"/>
  <c r="O174" i="6"/>
  <c r="M29" i="25"/>
  <c r="K14" i="26"/>
  <c r="K30" i="27"/>
  <c r="K23" i="28"/>
  <c r="O16" i="12"/>
  <c r="G168" i="6"/>
  <c r="G171" i="6"/>
  <c r="G170" i="6"/>
  <c r="H167" i="6"/>
  <c r="H143" i="6"/>
  <c r="L19" i="23"/>
  <c r="K6" i="27"/>
  <c r="G22" i="17"/>
  <c r="E22" i="27"/>
  <c r="G5" i="15"/>
  <c r="G13" i="15"/>
  <c r="B30" i="17"/>
  <c r="N29" i="14"/>
  <c r="H16" i="13"/>
  <c r="E17" i="26"/>
  <c r="G23" i="15"/>
  <c r="N29" i="25"/>
  <c r="G30" i="15"/>
  <c r="Q26" i="16"/>
  <c r="Q21" i="15"/>
  <c r="Q17" i="17"/>
  <c r="Q31" i="16"/>
  <c r="Q33" i="16"/>
  <c r="P145" i="6"/>
  <c r="E9" i="28"/>
  <c r="E5" i="26"/>
  <c r="L9" i="27"/>
  <c r="E17" i="28"/>
  <c r="K12" i="26"/>
  <c r="F17" i="15"/>
  <c r="F18" i="15"/>
  <c r="F20" i="15"/>
  <c r="F21" i="15"/>
  <c r="F22" i="15"/>
  <c r="F23" i="15"/>
  <c r="F24" i="15"/>
  <c r="F25" i="15"/>
  <c r="F26" i="15"/>
  <c r="E8" i="28"/>
  <c r="G19" i="23"/>
  <c r="E22" i="28"/>
  <c r="G31" i="15"/>
  <c r="K30" i="15"/>
  <c r="E30" i="26"/>
  <c r="G9" i="15"/>
  <c r="G17" i="15"/>
  <c r="G20" i="15"/>
  <c r="C17" i="17"/>
  <c r="Q20" i="15"/>
  <c r="E10" i="26"/>
  <c r="Q21" i="17"/>
  <c r="C16" i="14"/>
  <c r="F31" i="37"/>
  <c r="G5" i="28"/>
  <c r="O9" i="26"/>
  <c r="G12" i="26"/>
  <c r="Q30" i="15"/>
  <c r="Q31" i="15"/>
  <c r="Q32" i="15"/>
  <c r="Q33" i="15"/>
  <c r="C31" i="39"/>
  <c r="P140" i="6"/>
  <c r="H29" i="25"/>
  <c r="E31" i="27"/>
  <c r="E8" i="26"/>
  <c r="G7" i="17"/>
  <c r="G32" i="17"/>
  <c r="Q28" i="16"/>
  <c r="G7" i="15"/>
  <c r="Q27" i="15"/>
  <c r="G8" i="15"/>
  <c r="Q5" i="17"/>
  <c r="E23" i="27"/>
  <c r="Q17" i="15"/>
  <c r="G167" i="6"/>
  <c r="Q20" i="17"/>
  <c r="O167" i="6"/>
  <c r="L4" i="12"/>
  <c r="G4" i="14"/>
  <c r="P153" i="6"/>
  <c r="E19" i="25"/>
  <c r="L27" i="24"/>
  <c r="J28" i="15"/>
  <c r="K14" i="27"/>
  <c r="K7" i="26"/>
  <c r="K28" i="27"/>
  <c r="K23" i="26"/>
  <c r="K8" i="28"/>
  <c r="L19" i="25"/>
  <c r="K10" i="26"/>
  <c r="J31" i="17"/>
  <c r="J32" i="17"/>
  <c r="K23" i="15"/>
  <c r="K153" i="6"/>
  <c r="K6" i="16"/>
  <c r="N29" i="23"/>
  <c r="J11" i="16"/>
  <c r="M27" i="12"/>
  <c r="M27" i="13"/>
  <c r="M19" i="13"/>
  <c r="G174" i="6"/>
  <c r="G97" i="6"/>
  <c r="M20" i="26"/>
  <c r="M8" i="26"/>
  <c r="M18" i="15"/>
  <c r="M8" i="17"/>
  <c r="M26" i="16"/>
  <c r="M10" i="16"/>
  <c r="M22" i="15"/>
  <c r="M32" i="16"/>
  <c r="G160" i="6"/>
  <c r="K20" i="28"/>
  <c r="K33" i="26"/>
  <c r="K30" i="26"/>
  <c r="K9" i="28"/>
  <c r="K22" i="27"/>
  <c r="K20" i="26"/>
  <c r="M24" i="17"/>
  <c r="K5" i="27"/>
  <c r="K21" i="27"/>
  <c r="K8" i="26"/>
  <c r="F29" i="25"/>
  <c r="K33" i="27"/>
  <c r="M7" i="16"/>
  <c r="M8" i="16"/>
  <c r="F143" i="6"/>
  <c r="K27" i="26"/>
  <c r="K17" i="15"/>
  <c r="M21" i="16"/>
  <c r="I160" i="6"/>
  <c r="J26" i="16"/>
  <c r="D19" i="14"/>
  <c r="D27" i="12"/>
  <c r="J31" i="16"/>
  <c r="C128" i="6"/>
  <c r="C137" i="6"/>
  <c r="K18" i="27"/>
  <c r="K20" i="27"/>
  <c r="K9" i="26"/>
  <c r="K26" i="26"/>
  <c r="K5" i="28"/>
  <c r="K7" i="27"/>
  <c r="K10" i="27"/>
  <c r="H44" i="37"/>
  <c r="K13" i="26"/>
  <c r="K15" i="26"/>
  <c r="K8" i="27"/>
  <c r="K12" i="27"/>
  <c r="K17" i="27"/>
  <c r="K22" i="26"/>
  <c r="K21" i="28"/>
  <c r="K21" i="26"/>
  <c r="M23" i="17"/>
  <c r="J30" i="15"/>
  <c r="J31" i="15"/>
  <c r="J32" i="15"/>
  <c r="J33" i="15"/>
  <c r="K31" i="28"/>
  <c r="K6" i="26"/>
  <c r="F127" i="6"/>
  <c r="P4" i="10"/>
  <c r="K11" i="26"/>
  <c r="B31" i="37"/>
  <c r="K5" i="26"/>
  <c r="K24" i="28"/>
  <c r="D15" i="27"/>
  <c r="D31" i="26"/>
  <c r="D10" i="27"/>
  <c r="D12" i="26"/>
  <c r="D5" i="28"/>
  <c r="D26" i="26"/>
  <c r="D23" i="27"/>
  <c r="D21" i="28"/>
  <c r="D20" i="28"/>
  <c r="D28" i="26"/>
  <c r="D10" i="26"/>
  <c r="D10" i="28"/>
  <c r="M22" i="27"/>
  <c r="M20" i="27"/>
  <c r="M26" i="27"/>
  <c r="M12" i="26"/>
  <c r="M21" i="28"/>
  <c r="M30" i="27"/>
  <c r="M33" i="26"/>
  <c r="M11" i="26"/>
  <c r="M5" i="26"/>
  <c r="M8" i="27"/>
  <c r="M12" i="16"/>
  <c r="M13" i="16"/>
  <c r="M15" i="16"/>
  <c r="M17" i="16"/>
  <c r="G29" i="14"/>
  <c r="O27" i="12"/>
  <c r="O19" i="14"/>
  <c r="G19" i="12"/>
  <c r="D29" i="14"/>
  <c r="O4" i="10"/>
  <c r="K32" i="26"/>
  <c r="D21" i="26"/>
  <c r="O29" i="23"/>
  <c r="B5" i="17"/>
  <c r="J5" i="17"/>
  <c r="B6" i="17"/>
  <c r="B8" i="17"/>
  <c r="J9" i="17"/>
  <c r="B20" i="17"/>
  <c r="J21" i="17"/>
  <c r="J22" i="17"/>
  <c r="J23" i="17"/>
  <c r="J24" i="17"/>
  <c r="B6" i="16"/>
  <c r="B8" i="16"/>
  <c r="J21" i="16"/>
  <c r="J23" i="16"/>
  <c r="E33" i="15"/>
  <c r="D6" i="27"/>
  <c r="K24" i="15"/>
  <c r="G6" i="17"/>
  <c r="O4" i="13"/>
  <c r="M19" i="14"/>
  <c r="L19" i="12"/>
  <c r="I7" i="26"/>
  <c r="P146" i="6"/>
  <c r="P139" i="6"/>
  <c r="P138" i="6"/>
  <c r="P154" i="6"/>
  <c r="H146" i="6"/>
  <c r="J9" i="16"/>
  <c r="F29" i="14"/>
  <c r="K24" i="26"/>
  <c r="D33" i="26"/>
  <c r="K7" i="15"/>
  <c r="K8" i="15"/>
  <c r="K20" i="15"/>
  <c r="M30" i="15"/>
  <c r="O31" i="39"/>
  <c r="K25" i="26"/>
  <c r="M20" i="28"/>
  <c r="C29" i="21"/>
  <c r="M4" i="17"/>
  <c r="E10" i="17"/>
  <c r="J29" i="14"/>
  <c r="E26" i="16"/>
  <c r="E22" i="15"/>
  <c r="E23" i="15"/>
  <c r="K25" i="27"/>
  <c r="M28" i="27"/>
  <c r="M18" i="26"/>
  <c r="E17" i="17"/>
  <c r="E30" i="17"/>
  <c r="E7" i="15"/>
  <c r="E10" i="15"/>
  <c r="E11" i="15"/>
  <c r="E14" i="15"/>
  <c r="E15" i="15"/>
  <c r="K18" i="15"/>
  <c r="K28" i="26"/>
  <c r="K33" i="15"/>
  <c r="G26" i="27"/>
  <c r="P163" i="6"/>
  <c r="P165" i="6"/>
  <c r="P177" i="6"/>
  <c r="H141" i="6"/>
  <c r="P147" i="6"/>
  <c r="J17" i="15"/>
  <c r="J18" i="15"/>
  <c r="J20" i="15"/>
  <c r="J21" i="15"/>
  <c r="J22" i="15"/>
  <c r="J23" i="15"/>
  <c r="J24" i="15"/>
  <c r="J25" i="15"/>
  <c r="J26" i="15"/>
  <c r="M21" i="26"/>
  <c r="K6" i="28"/>
  <c r="L7" i="28"/>
  <c r="K10" i="28"/>
  <c r="O29" i="25"/>
  <c r="D30" i="27"/>
  <c r="M31" i="27"/>
  <c r="D7" i="26"/>
  <c r="K10" i="17"/>
  <c r="K21" i="17"/>
  <c r="K22" i="17"/>
  <c r="K24" i="27"/>
  <c r="M19" i="12"/>
  <c r="C30" i="15"/>
  <c r="F27" i="16"/>
  <c r="M26" i="26"/>
  <c r="M30" i="26"/>
  <c r="F29" i="23"/>
  <c r="K31" i="26"/>
  <c r="G26" i="15"/>
  <c r="E31" i="15"/>
  <c r="C31" i="37"/>
  <c r="K31" i="39"/>
  <c r="K32" i="27"/>
  <c r="K17" i="26"/>
  <c r="K30" i="28"/>
  <c r="C3" i="23"/>
  <c r="E5" i="17"/>
  <c r="E21" i="15"/>
  <c r="D17" i="28"/>
  <c r="M23" i="27"/>
  <c r="E24" i="17"/>
  <c r="M16" i="16"/>
  <c r="K32" i="15"/>
  <c r="G4" i="13"/>
  <c r="J27" i="15"/>
  <c r="J16" i="14"/>
  <c r="J16" i="21"/>
  <c r="J16" i="24"/>
  <c r="N136" i="6"/>
  <c r="J127" i="6"/>
  <c r="J167" i="6"/>
  <c r="H19" i="10"/>
  <c r="H19" i="12"/>
  <c r="K95" i="6"/>
  <c r="K173" i="6"/>
  <c r="K100" i="6"/>
  <c r="K96" i="6"/>
  <c r="K99" i="6"/>
  <c r="L31" i="37"/>
  <c r="P44" i="37"/>
  <c r="F27" i="24"/>
  <c r="B30" i="15"/>
  <c r="B31" i="15"/>
  <c r="B32" i="15"/>
  <c r="B33" i="15"/>
  <c r="F15" i="23"/>
  <c r="F15" i="24"/>
  <c r="N15" i="24"/>
  <c r="N15" i="23"/>
  <c r="H27" i="23"/>
  <c r="H27" i="24"/>
  <c r="D19" i="12"/>
  <c r="L17" i="26"/>
  <c r="L11" i="26"/>
  <c r="L7" i="27"/>
  <c r="L24" i="26"/>
  <c r="L6" i="27"/>
  <c r="L28" i="26"/>
  <c r="L14" i="27"/>
  <c r="L14" i="26"/>
  <c r="Q96" i="6"/>
  <c r="C161" i="6"/>
  <c r="L10" i="28"/>
  <c r="N27" i="13"/>
  <c r="N27" i="12"/>
  <c r="F96" i="6"/>
  <c r="J27" i="23"/>
  <c r="J27" i="24"/>
  <c r="B20" i="16"/>
  <c r="B22" i="16"/>
  <c r="J27" i="13"/>
  <c r="M31" i="15"/>
  <c r="M14" i="16"/>
  <c r="M11" i="16"/>
  <c r="M9" i="16"/>
  <c r="M10" i="15"/>
  <c r="M139" i="6"/>
  <c r="M18" i="16"/>
  <c r="M17" i="17"/>
  <c r="M7" i="17"/>
  <c r="M22" i="17"/>
  <c r="M5" i="17"/>
  <c r="M33" i="16"/>
  <c r="O143" i="6"/>
  <c r="O8" i="16"/>
  <c r="O22" i="17"/>
  <c r="O6" i="16"/>
  <c r="O5" i="17"/>
  <c r="M24" i="16"/>
  <c r="L23" i="27"/>
  <c r="O171" i="6"/>
  <c r="O168" i="6"/>
  <c r="O7" i="28"/>
  <c r="O13" i="26"/>
  <c r="O23" i="28"/>
  <c r="O6" i="27"/>
  <c r="O22" i="26"/>
  <c r="O15" i="26"/>
  <c r="O10" i="27"/>
  <c r="O22" i="28"/>
  <c r="O5" i="28"/>
  <c r="O21" i="26"/>
  <c r="O28" i="27"/>
  <c r="O28" i="26"/>
  <c r="O32" i="27"/>
  <c r="O9" i="28"/>
  <c r="O160" i="6"/>
  <c r="P151" i="6"/>
  <c r="P175" i="6"/>
  <c r="B27" i="12"/>
  <c r="B19" i="14"/>
  <c r="E15" i="24"/>
  <c r="E15" i="23"/>
  <c r="J4" i="24"/>
  <c r="D44" i="37"/>
  <c r="F27" i="23"/>
  <c r="F27" i="12"/>
  <c r="C29" i="14"/>
  <c r="O3" i="14"/>
  <c r="K97" i="6"/>
  <c r="L3" i="12"/>
  <c r="E19" i="12"/>
  <c r="C29" i="24"/>
  <c r="J29" i="23"/>
  <c r="K98" i="6"/>
  <c r="E16" i="12"/>
  <c r="H19" i="13"/>
  <c r="H27" i="13"/>
  <c r="I19" i="14"/>
  <c r="I3" i="14"/>
  <c r="P127" i="6"/>
  <c r="P143" i="6"/>
  <c r="D4" i="12"/>
  <c r="I169" i="6"/>
  <c r="I170" i="6"/>
  <c r="M44" i="37"/>
  <c r="M19" i="24"/>
  <c r="M27" i="23"/>
  <c r="M27" i="24"/>
  <c r="I16" i="24"/>
  <c r="B31" i="16"/>
  <c r="M19" i="10"/>
  <c r="I167" i="6"/>
  <c r="L25" i="26"/>
  <c r="E29" i="23"/>
  <c r="E29" i="21"/>
  <c r="M29" i="23"/>
  <c r="M29" i="21"/>
  <c r="E4" i="13"/>
  <c r="M138" i="6"/>
  <c r="K29" i="23"/>
  <c r="L32" i="26"/>
  <c r="M23" i="16"/>
  <c r="O5" i="15"/>
  <c r="O11" i="15"/>
  <c r="O13" i="15"/>
  <c r="O25" i="15"/>
  <c r="M29" i="12"/>
  <c r="M29" i="10"/>
  <c r="M33" i="15"/>
  <c r="I29" i="10"/>
  <c r="O7" i="17"/>
  <c r="M16" i="14"/>
  <c r="O24" i="17"/>
  <c r="M31" i="16"/>
  <c r="Q4" i="14"/>
  <c r="B16" i="14"/>
  <c r="O16" i="21"/>
  <c r="B19" i="10"/>
  <c r="K151" i="6"/>
  <c r="K175" i="6"/>
  <c r="J96" i="6"/>
  <c r="J174" i="6"/>
  <c r="I27" i="13"/>
  <c r="I27" i="12"/>
  <c r="H32" i="26"/>
  <c r="H6" i="27"/>
  <c r="H13" i="26"/>
  <c r="H5" i="27"/>
  <c r="H22" i="28"/>
  <c r="H10" i="28"/>
  <c r="H18" i="27"/>
  <c r="H28" i="26"/>
  <c r="H23" i="26"/>
  <c r="H21" i="28"/>
  <c r="H33" i="27"/>
  <c r="H7" i="26"/>
  <c r="H10" i="26"/>
  <c r="F19" i="23"/>
  <c r="L7" i="26"/>
  <c r="H5" i="28"/>
  <c r="O9" i="16"/>
  <c r="O11" i="16"/>
  <c r="O12" i="16"/>
  <c r="O13" i="16"/>
  <c r="O14" i="16"/>
  <c r="O15" i="16"/>
  <c r="B5" i="15"/>
  <c r="B6" i="15"/>
  <c r="B7" i="15"/>
  <c r="B8" i="15"/>
  <c r="B9" i="15"/>
  <c r="B10" i="15"/>
  <c r="B11" i="15"/>
  <c r="B12" i="15"/>
  <c r="B13" i="15"/>
  <c r="B14" i="15"/>
  <c r="B15" i="15"/>
  <c r="N17" i="15"/>
  <c r="N18" i="15"/>
  <c r="N20" i="15"/>
  <c r="N21" i="15"/>
  <c r="N22" i="15"/>
  <c r="N23" i="15"/>
  <c r="N24" i="15"/>
  <c r="N25" i="15"/>
  <c r="N26" i="15"/>
  <c r="O6" i="28"/>
  <c r="O10" i="28"/>
  <c r="H19" i="25"/>
  <c r="J29" i="25"/>
  <c r="O31" i="28"/>
  <c r="H11" i="26"/>
  <c r="L27" i="26"/>
  <c r="O8" i="17"/>
  <c r="P29" i="12"/>
  <c r="O31" i="15"/>
  <c r="O16" i="17"/>
  <c r="B30" i="16"/>
  <c r="J33" i="16"/>
  <c r="O26" i="15"/>
  <c r="O31" i="26"/>
  <c r="B7" i="17"/>
  <c r="B9" i="17"/>
  <c r="B10" i="17"/>
  <c r="H16" i="14"/>
  <c r="B21" i="17"/>
  <c r="B22" i="17"/>
  <c r="B23" i="17"/>
  <c r="B24" i="17"/>
  <c r="L29" i="14"/>
  <c r="B9" i="16"/>
  <c r="B10" i="16"/>
  <c r="B11" i="16"/>
  <c r="B12" i="16"/>
  <c r="B13" i="16"/>
  <c r="B14" i="16"/>
  <c r="B15" i="16"/>
  <c r="O7" i="15"/>
  <c r="K13" i="15"/>
  <c r="M16" i="12"/>
  <c r="O21" i="15"/>
  <c r="O23" i="15"/>
  <c r="E29" i="12"/>
  <c r="E24" i="15"/>
  <c r="E17" i="16"/>
  <c r="G31" i="39"/>
  <c r="M3" i="9"/>
  <c r="E96" i="6"/>
  <c r="O28" i="16"/>
  <c r="E29" i="14"/>
  <c r="L13" i="27"/>
  <c r="L21" i="28"/>
  <c r="H21" i="27"/>
  <c r="O11" i="26"/>
  <c r="L30" i="26"/>
  <c r="O33" i="26"/>
  <c r="I16" i="23"/>
  <c r="L21" i="26"/>
  <c r="H15" i="27"/>
  <c r="K19" i="25"/>
  <c r="L17" i="27"/>
  <c r="O21" i="27"/>
  <c r="H5" i="26"/>
  <c r="H9" i="26"/>
  <c r="L13" i="26"/>
  <c r="O10" i="16"/>
  <c r="L8" i="27"/>
  <c r="O11" i="27"/>
  <c r="H20" i="27"/>
  <c r="L24" i="27"/>
  <c r="O14" i="27"/>
  <c r="H23" i="27"/>
  <c r="O31" i="27"/>
  <c r="B28" i="15"/>
  <c r="O20" i="27"/>
  <c r="H25" i="27"/>
  <c r="H31" i="27"/>
  <c r="H12" i="26"/>
  <c r="H9" i="27"/>
  <c r="O8" i="27"/>
  <c r="O12" i="27"/>
  <c r="L16" i="28"/>
  <c r="L20" i="28"/>
  <c r="O5" i="27"/>
  <c r="M16" i="25"/>
  <c r="O9" i="27"/>
  <c r="O13" i="27"/>
  <c r="H22" i="27"/>
  <c r="L26" i="27"/>
  <c r="L9" i="26"/>
  <c r="H16" i="26"/>
  <c r="K16" i="14"/>
  <c r="O17" i="16"/>
  <c r="O18" i="16"/>
  <c r="B17" i="15"/>
  <c r="B18" i="15"/>
  <c r="B20" i="15"/>
  <c r="B21" i="15"/>
  <c r="B22" i="15"/>
  <c r="B23" i="15"/>
  <c r="B24" i="15"/>
  <c r="B25" i="15"/>
  <c r="B26" i="15"/>
  <c r="B31" i="39"/>
  <c r="J31" i="39"/>
  <c r="H14" i="27"/>
  <c r="O23" i="26"/>
  <c r="H20" i="28"/>
  <c r="L32" i="28"/>
  <c r="I16" i="21"/>
  <c r="L30" i="27"/>
  <c r="L20" i="26"/>
  <c r="O10" i="17"/>
  <c r="O21" i="17"/>
  <c r="E19" i="23"/>
  <c r="J7" i="16"/>
  <c r="O14" i="15"/>
  <c r="O33" i="15"/>
  <c r="J19" i="14"/>
  <c r="I16" i="12"/>
  <c r="I29" i="12"/>
  <c r="L15" i="26"/>
  <c r="G19" i="25"/>
  <c r="O20" i="28"/>
  <c r="J17" i="16"/>
  <c r="B33" i="16"/>
  <c r="O8" i="15"/>
  <c r="J17" i="17"/>
  <c r="B31" i="17"/>
  <c r="B32" i="17"/>
  <c r="H21" i="26"/>
  <c r="J12" i="16"/>
  <c r="O18" i="15"/>
  <c r="K8" i="16"/>
  <c r="F4" i="25"/>
  <c r="E14" i="16"/>
  <c r="B21" i="16"/>
  <c r="J25" i="16"/>
  <c r="B26" i="16"/>
  <c r="O9" i="15"/>
  <c r="K14" i="15"/>
  <c r="E30" i="15"/>
  <c r="M161" i="6"/>
  <c r="K138" i="6"/>
  <c r="E32" i="15"/>
  <c r="G31" i="37"/>
  <c r="I4" i="14"/>
  <c r="I29" i="14"/>
  <c r="E16" i="13"/>
  <c r="K44" i="37"/>
  <c r="I44" i="37"/>
  <c r="H3" i="25"/>
  <c r="H4" i="25"/>
  <c r="E19" i="24"/>
  <c r="E19" i="21"/>
  <c r="G16" i="13"/>
  <c r="G16" i="10"/>
  <c r="G19" i="13"/>
  <c r="G19" i="10"/>
  <c r="G29" i="13"/>
  <c r="G29" i="10"/>
  <c r="F4" i="12"/>
  <c r="F3" i="12"/>
  <c r="F16" i="12"/>
  <c r="F19" i="12"/>
  <c r="F29" i="12"/>
  <c r="G16" i="21"/>
  <c r="G16" i="24"/>
  <c r="O3" i="23"/>
  <c r="O4" i="23"/>
  <c r="I4" i="23"/>
  <c r="I3" i="23"/>
  <c r="D27" i="24"/>
  <c r="D27" i="23"/>
  <c r="E4" i="25"/>
  <c r="E3" i="25"/>
  <c r="E4" i="24"/>
  <c r="E4" i="21"/>
  <c r="H4" i="24"/>
  <c r="H4" i="21"/>
  <c r="P4" i="24"/>
  <c r="P4" i="21"/>
  <c r="K16" i="24"/>
  <c r="K16" i="21"/>
  <c r="J4" i="25"/>
  <c r="J3" i="25"/>
  <c r="F16" i="25"/>
  <c r="Q19" i="25"/>
  <c r="L16" i="24"/>
  <c r="L16" i="21"/>
  <c r="P16" i="24"/>
  <c r="P16" i="21"/>
  <c r="N19" i="24"/>
  <c r="N19" i="21"/>
  <c r="J4" i="23"/>
  <c r="J3" i="23"/>
  <c r="N16" i="23"/>
  <c r="K4" i="14"/>
  <c r="K3" i="14"/>
  <c r="G139" i="6"/>
  <c r="G163" i="6"/>
  <c r="G152" i="6"/>
  <c r="G176" i="6"/>
  <c r="J4" i="21"/>
  <c r="Q29" i="24"/>
  <c r="Q29" i="21"/>
  <c r="J29" i="24"/>
  <c r="J29" i="21"/>
  <c r="G29" i="21"/>
  <c r="G29" i="24"/>
  <c r="I19" i="23"/>
  <c r="I19" i="21"/>
  <c r="Q4" i="13"/>
  <c r="Q3" i="9"/>
  <c r="Q4" i="10"/>
  <c r="Q29" i="13"/>
  <c r="Q29" i="10"/>
  <c r="F168" i="6"/>
  <c r="F169" i="6"/>
  <c r="F170" i="6"/>
  <c r="F171" i="6"/>
  <c r="B154" i="6"/>
  <c r="B178" i="6"/>
  <c r="B141" i="6"/>
  <c r="B165" i="6"/>
  <c r="B128" i="6"/>
  <c r="B137" i="6"/>
  <c r="B161" i="6"/>
  <c r="F152" i="6"/>
  <c r="F176" i="6"/>
  <c r="F130" i="6"/>
  <c r="F139" i="6"/>
  <c r="F163" i="6"/>
  <c r="J154" i="6"/>
  <c r="J178" i="6"/>
  <c r="J141" i="6"/>
  <c r="J165" i="6"/>
  <c r="J128" i="6"/>
  <c r="J137" i="6"/>
  <c r="J161" i="6"/>
  <c r="N152" i="6"/>
  <c r="N176" i="6"/>
  <c r="N130" i="6"/>
  <c r="N139" i="6"/>
  <c r="N163" i="6"/>
  <c r="N144" i="6"/>
  <c r="N145" i="6"/>
  <c r="N146" i="6"/>
  <c r="N147" i="6"/>
  <c r="K4" i="23"/>
  <c r="M4" i="25"/>
  <c r="P3" i="23"/>
  <c r="J4" i="13"/>
  <c r="J4" i="10"/>
  <c r="J3" i="9"/>
  <c r="D137" i="6"/>
  <c r="D161" i="6"/>
  <c r="L137" i="6"/>
  <c r="L161" i="6"/>
  <c r="D138" i="6"/>
  <c r="D162" i="6"/>
  <c r="L139" i="6"/>
  <c r="L163" i="6"/>
  <c r="K128" i="6"/>
  <c r="K137" i="6"/>
  <c r="K161" i="6"/>
  <c r="K141" i="6"/>
  <c r="K165" i="6"/>
  <c r="D143" i="6"/>
  <c r="D167" i="6"/>
  <c r="L143" i="6"/>
  <c r="L167" i="6"/>
  <c r="L130" i="6"/>
  <c r="C154" i="6"/>
  <c r="C178" i="6"/>
  <c r="N17" i="17"/>
  <c r="F16" i="13"/>
  <c r="F16" i="10"/>
  <c r="D19" i="10"/>
  <c r="D19" i="13"/>
  <c r="F30" i="16"/>
  <c r="F32" i="16"/>
  <c r="N33" i="16"/>
  <c r="Q4" i="12"/>
  <c r="C168" i="6"/>
  <c r="C170" i="6"/>
  <c r="C169" i="6"/>
  <c r="C171" i="6"/>
  <c r="O153" i="6"/>
  <c r="O177" i="6"/>
  <c r="O131" i="6"/>
  <c r="O140" i="6"/>
  <c r="O164" i="6"/>
  <c r="C144" i="6"/>
  <c r="C146" i="6"/>
  <c r="C145" i="6"/>
  <c r="C147" i="6"/>
  <c r="B95" i="6"/>
  <c r="B97" i="6"/>
  <c r="B98" i="6"/>
  <c r="B99" i="6"/>
  <c r="B100" i="6"/>
  <c r="I4" i="12"/>
  <c r="I3" i="12"/>
  <c r="K131" i="6"/>
  <c r="K140" i="6"/>
  <c r="K164" i="6"/>
  <c r="N143" i="6"/>
  <c r="C153" i="6"/>
  <c r="C177" i="6"/>
  <c r="C140" i="6"/>
  <c r="C167" i="6"/>
  <c r="C31" i="17"/>
  <c r="F4" i="14"/>
  <c r="F3" i="14"/>
  <c r="N4" i="14"/>
  <c r="N3" i="14"/>
  <c r="F6" i="17"/>
  <c r="F8" i="17"/>
  <c r="F20" i="17"/>
  <c r="F4" i="13"/>
  <c r="F3" i="9"/>
  <c r="F4" i="10"/>
  <c r="N5" i="16"/>
  <c r="N7" i="16"/>
  <c r="N20" i="16"/>
  <c r="F24" i="16"/>
  <c r="N25" i="16"/>
  <c r="D29" i="10"/>
  <c r="D29" i="13"/>
  <c r="C4" i="12"/>
  <c r="C3" i="12"/>
  <c r="C20" i="15"/>
  <c r="C22" i="15"/>
  <c r="I153" i="6"/>
  <c r="I177" i="6"/>
  <c r="I141" i="6"/>
  <c r="I165" i="6"/>
  <c r="I128" i="6"/>
  <c r="I137" i="6"/>
  <c r="I161" i="6"/>
  <c r="Q153" i="6"/>
  <c r="Q177" i="6"/>
  <c r="Q131" i="6"/>
  <c r="Q140" i="6"/>
  <c r="Q164" i="6"/>
  <c r="M144" i="6"/>
  <c r="M146" i="6"/>
  <c r="M143" i="6"/>
  <c r="M145" i="6"/>
  <c r="M147" i="6"/>
  <c r="L151" i="6"/>
  <c r="L175" i="6"/>
  <c r="G130" i="6"/>
  <c r="N32" i="16"/>
  <c r="P95" i="6"/>
  <c r="C23" i="15"/>
  <c r="M7" i="15"/>
  <c r="M11" i="15"/>
  <c r="M15" i="15"/>
  <c r="F44" i="37"/>
  <c r="N44" i="37"/>
  <c r="O44" i="37"/>
  <c r="D31" i="37"/>
  <c r="P31" i="37"/>
  <c r="G27" i="24"/>
  <c r="L3" i="25"/>
  <c r="L4" i="25"/>
  <c r="F29" i="24"/>
  <c r="F29" i="21"/>
  <c r="G4" i="23"/>
  <c r="G3" i="23"/>
  <c r="Q27" i="23"/>
  <c r="N28" i="15"/>
  <c r="K16" i="13"/>
  <c r="K16" i="10"/>
  <c r="K19" i="13"/>
  <c r="K19" i="10"/>
  <c r="K29" i="13"/>
  <c r="K29" i="10"/>
  <c r="J4" i="12"/>
  <c r="J3" i="12"/>
  <c r="J16" i="12"/>
  <c r="J19" i="12"/>
  <c r="J29" i="12"/>
  <c r="D19" i="24"/>
  <c r="D19" i="21"/>
  <c r="G19" i="24"/>
  <c r="G19" i="21"/>
  <c r="O19" i="24"/>
  <c r="O19" i="21"/>
  <c r="M9" i="17"/>
  <c r="M32" i="17"/>
  <c r="K4" i="25"/>
  <c r="K3" i="25"/>
  <c r="M4" i="24"/>
  <c r="M4" i="21"/>
  <c r="Q4" i="21"/>
  <c r="Q4" i="24"/>
  <c r="C16" i="21"/>
  <c r="C16" i="24"/>
  <c r="M20" i="17"/>
  <c r="M30" i="17"/>
  <c r="N16" i="25"/>
  <c r="F19" i="25"/>
  <c r="F3" i="25"/>
  <c r="K4" i="21"/>
  <c r="K4" i="24"/>
  <c r="M16" i="24"/>
  <c r="M16" i="21"/>
  <c r="H19" i="21"/>
  <c r="H19" i="24"/>
  <c r="D3" i="23"/>
  <c r="D4" i="23"/>
  <c r="L3" i="23"/>
  <c r="L4" i="23"/>
  <c r="L16" i="23"/>
  <c r="M21" i="17"/>
  <c r="I4" i="13"/>
  <c r="I3" i="9"/>
  <c r="I4" i="10"/>
  <c r="C9" i="16"/>
  <c r="C10" i="16"/>
  <c r="C11" i="16"/>
  <c r="C12" i="16"/>
  <c r="C13" i="16"/>
  <c r="C14" i="16"/>
  <c r="C15" i="16"/>
  <c r="I16" i="13"/>
  <c r="I16" i="10"/>
  <c r="F5" i="15"/>
  <c r="F6" i="15"/>
  <c r="F7" i="15"/>
  <c r="F8" i="15"/>
  <c r="F9" i="15"/>
  <c r="F10" i="15"/>
  <c r="F11" i="15"/>
  <c r="F12" i="15"/>
  <c r="F13" i="15"/>
  <c r="F14" i="15"/>
  <c r="F15" i="15"/>
  <c r="H29" i="12"/>
  <c r="N30" i="15"/>
  <c r="N31" i="15"/>
  <c r="N32" i="15"/>
  <c r="N33" i="15"/>
  <c r="G140" i="6"/>
  <c r="G164" i="6"/>
  <c r="G153" i="6"/>
  <c r="G177" i="6"/>
  <c r="G145" i="6"/>
  <c r="N4" i="25"/>
  <c r="N3" i="25"/>
  <c r="I19" i="24"/>
  <c r="P29" i="24"/>
  <c r="P29" i="21"/>
  <c r="H19" i="23"/>
  <c r="P19" i="23"/>
  <c r="N3" i="23"/>
  <c r="N19" i="23"/>
  <c r="G5" i="17"/>
  <c r="C7" i="17"/>
  <c r="G24" i="17"/>
  <c r="G30" i="17"/>
  <c r="C32" i="17"/>
  <c r="M5" i="16"/>
  <c r="M6" i="16"/>
  <c r="Q19" i="13"/>
  <c r="Q19" i="10"/>
  <c r="G5" i="16"/>
  <c r="J168" i="6"/>
  <c r="J169" i="6"/>
  <c r="J170" i="6"/>
  <c r="J171" i="6"/>
  <c r="B153" i="6"/>
  <c r="B177" i="6"/>
  <c r="B131" i="6"/>
  <c r="B140" i="6"/>
  <c r="B164" i="6"/>
  <c r="F155" i="6"/>
  <c r="F179" i="6"/>
  <c r="F151" i="6"/>
  <c r="F175" i="6"/>
  <c r="F129" i="6"/>
  <c r="F138" i="6"/>
  <c r="F162" i="6"/>
  <c r="J153" i="6"/>
  <c r="J177" i="6"/>
  <c r="J131" i="6"/>
  <c r="J140" i="6"/>
  <c r="J164" i="6"/>
  <c r="N155" i="6"/>
  <c r="N179" i="6"/>
  <c r="N151" i="6"/>
  <c r="N175" i="6"/>
  <c r="N129" i="6"/>
  <c r="N138" i="6"/>
  <c r="N162" i="6"/>
  <c r="J144" i="6"/>
  <c r="J145" i="6"/>
  <c r="J146" i="6"/>
  <c r="J147" i="6"/>
  <c r="N4" i="24"/>
  <c r="E29" i="24"/>
  <c r="C4" i="23"/>
  <c r="J15" i="23"/>
  <c r="G29" i="23"/>
  <c r="C21" i="17"/>
  <c r="J14" i="16"/>
  <c r="B23" i="16"/>
  <c r="G11" i="15"/>
  <c r="G27" i="15"/>
  <c r="J4" i="14"/>
  <c r="J3" i="14"/>
  <c r="C8" i="17"/>
  <c r="K4" i="13"/>
  <c r="J19" i="10"/>
  <c r="J19" i="13"/>
  <c r="M30" i="16"/>
  <c r="D141" i="6"/>
  <c r="D165" i="6"/>
  <c r="E129" i="6"/>
  <c r="E138" i="6"/>
  <c r="E162" i="6"/>
  <c r="H151" i="6"/>
  <c r="H175" i="6"/>
  <c r="M154" i="6"/>
  <c r="M178" i="6"/>
  <c r="C139" i="6"/>
  <c r="F19" i="21"/>
  <c r="F4" i="23"/>
  <c r="M6" i="17"/>
  <c r="B25" i="16"/>
  <c r="J28" i="16"/>
  <c r="C7" i="15"/>
  <c r="M17" i="15"/>
  <c r="F17" i="17"/>
  <c r="P19" i="14"/>
  <c r="N30" i="17"/>
  <c r="N31" i="17"/>
  <c r="N32" i="17"/>
  <c r="D4" i="10"/>
  <c r="D4" i="13"/>
  <c r="D3" i="9"/>
  <c r="H16" i="10"/>
  <c r="F17" i="16"/>
  <c r="B18" i="16"/>
  <c r="L19" i="10"/>
  <c r="L19" i="13"/>
  <c r="N29" i="13"/>
  <c r="N29" i="10"/>
  <c r="N31" i="16"/>
  <c r="F33" i="16"/>
  <c r="E4" i="12"/>
  <c r="E3" i="12"/>
  <c r="M6" i="15"/>
  <c r="G18" i="15"/>
  <c r="C29" i="12"/>
  <c r="C31" i="15"/>
  <c r="C33" i="15"/>
  <c r="K167" i="6"/>
  <c r="K169" i="6"/>
  <c r="K171" i="6"/>
  <c r="K174" i="6"/>
  <c r="K176" i="6"/>
  <c r="K178" i="6"/>
  <c r="K168" i="6"/>
  <c r="K170" i="6"/>
  <c r="O152" i="6"/>
  <c r="O176" i="6"/>
  <c r="O130" i="6"/>
  <c r="O139" i="6"/>
  <c r="O163" i="6"/>
  <c r="F150" i="6"/>
  <c r="F174" i="6"/>
  <c r="N98" i="6"/>
  <c r="G4" i="21"/>
  <c r="L33" i="26"/>
  <c r="C23" i="17"/>
  <c r="G8" i="16"/>
  <c r="J20" i="16"/>
  <c r="J30" i="16"/>
  <c r="J16" i="10"/>
  <c r="J16" i="13"/>
  <c r="M20" i="16"/>
  <c r="M28" i="16"/>
  <c r="G6" i="16"/>
  <c r="J136" i="6"/>
  <c r="J160" i="6"/>
  <c r="E141" i="6"/>
  <c r="E165" i="6"/>
  <c r="M153" i="6"/>
  <c r="M177" i="6"/>
  <c r="C138" i="6"/>
  <c r="M140" i="6"/>
  <c r="C164" i="6"/>
  <c r="J16" i="25"/>
  <c r="J15" i="16"/>
  <c r="N22" i="16"/>
  <c r="J32" i="16"/>
  <c r="C11" i="15"/>
  <c r="G32" i="15"/>
  <c r="F5" i="17"/>
  <c r="N5" i="17"/>
  <c r="J6" i="17"/>
  <c r="N7" i="17"/>
  <c r="J8" i="17"/>
  <c r="F9" i="17"/>
  <c r="N10" i="17"/>
  <c r="G19" i="17"/>
  <c r="J20" i="17"/>
  <c r="F21" i="17"/>
  <c r="F22" i="17"/>
  <c r="F23" i="17"/>
  <c r="F24" i="17"/>
  <c r="J5" i="16"/>
  <c r="J6" i="16"/>
  <c r="J8" i="16"/>
  <c r="F9" i="16"/>
  <c r="F10" i="16"/>
  <c r="F11" i="16"/>
  <c r="F12" i="16"/>
  <c r="F13" i="16"/>
  <c r="F14" i="16"/>
  <c r="F15" i="16"/>
  <c r="D16" i="10"/>
  <c r="D16" i="13"/>
  <c r="F19" i="13"/>
  <c r="F19" i="10"/>
  <c r="F22" i="16"/>
  <c r="N23" i="16"/>
  <c r="F25" i="16"/>
  <c r="B28" i="16"/>
  <c r="K4" i="12"/>
  <c r="K3" i="12"/>
  <c r="K4" i="10"/>
  <c r="G6" i="15"/>
  <c r="G10" i="15"/>
  <c r="K11" i="15"/>
  <c r="C12" i="15"/>
  <c r="K12" i="15"/>
  <c r="G14" i="15"/>
  <c r="K21" i="15"/>
  <c r="G24" i="15"/>
  <c r="K26" i="15"/>
  <c r="G28" i="15"/>
  <c r="E168" i="6"/>
  <c r="E170" i="6"/>
  <c r="E175" i="6"/>
  <c r="E177" i="6"/>
  <c r="E167" i="6"/>
  <c r="E169" i="6"/>
  <c r="E171" i="6"/>
  <c r="I152" i="6"/>
  <c r="I176" i="6"/>
  <c r="I131" i="6"/>
  <c r="I140" i="6"/>
  <c r="I164" i="6"/>
  <c r="I127" i="6"/>
  <c r="Q152" i="6"/>
  <c r="Q176" i="6"/>
  <c r="Q130" i="6"/>
  <c r="Q139" i="6"/>
  <c r="Q163" i="6"/>
  <c r="E13" i="16"/>
  <c r="E144" i="6"/>
  <c r="E146" i="6"/>
  <c r="E151" i="6"/>
  <c r="E153" i="6"/>
  <c r="E5" i="16"/>
  <c r="E21" i="16"/>
  <c r="E143" i="6"/>
  <c r="E145" i="6"/>
  <c r="E147" i="6"/>
  <c r="D151" i="6"/>
  <c r="D175" i="6"/>
  <c r="L152" i="6"/>
  <c r="L176" i="6"/>
  <c r="L153" i="6"/>
  <c r="L177" i="6"/>
  <c r="L154" i="6"/>
  <c r="L178" i="6"/>
  <c r="G131" i="6"/>
  <c r="E176" i="6"/>
  <c r="M24" i="15"/>
  <c r="H98" i="6"/>
  <c r="H100" i="6"/>
  <c r="H95" i="6"/>
  <c r="H97" i="6"/>
  <c r="H99" i="6"/>
  <c r="E33" i="16"/>
  <c r="H4" i="13"/>
  <c r="N24" i="16"/>
  <c r="C25" i="15"/>
  <c r="P27" i="13"/>
  <c r="E8" i="15"/>
  <c r="E12" i="15"/>
  <c r="C17" i="15"/>
  <c r="C44" i="37"/>
  <c r="Q44" i="37"/>
  <c r="F4" i="24"/>
  <c r="F4" i="21"/>
  <c r="F16" i="24"/>
  <c r="F16" i="21"/>
  <c r="E4" i="14"/>
  <c r="E3" i="14"/>
  <c r="C4" i="13"/>
  <c r="C3" i="9"/>
  <c r="C4" i="10"/>
  <c r="O16" i="13"/>
  <c r="O16" i="10"/>
  <c r="O19" i="13"/>
  <c r="O19" i="10"/>
  <c r="O29" i="13"/>
  <c r="O29" i="10"/>
  <c r="N4" i="12"/>
  <c r="N3" i="12"/>
  <c r="N16" i="12"/>
  <c r="N19" i="12"/>
  <c r="N29" i="12"/>
  <c r="G3" i="25"/>
  <c r="G4" i="25"/>
  <c r="L19" i="24"/>
  <c r="L19" i="21"/>
  <c r="P19" i="24"/>
  <c r="P19" i="21"/>
  <c r="M4" i="23"/>
  <c r="M3" i="23"/>
  <c r="C3" i="25"/>
  <c r="C4" i="25"/>
  <c r="D4" i="24"/>
  <c r="D4" i="21"/>
  <c r="L4" i="24"/>
  <c r="L4" i="21"/>
  <c r="I4" i="25"/>
  <c r="I3" i="25"/>
  <c r="H16" i="24"/>
  <c r="H16" i="21"/>
  <c r="Q19" i="24"/>
  <c r="Q19" i="21"/>
  <c r="J19" i="21"/>
  <c r="J19" i="24"/>
  <c r="I19" i="13"/>
  <c r="I19" i="10"/>
  <c r="G137" i="6"/>
  <c r="G161" i="6"/>
  <c r="G141" i="6"/>
  <c r="G165" i="6"/>
  <c r="G154" i="6"/>
  <c r="G178" i="6"/>
  <c r="Q4" i="25"/>
  <c r="Q3" i="25"/>
  <c r="I19" i="25"/>
  <c r="I29" i="24"/>
  <c r="I29" i="21"/>
  <c r="L29" i="24"/>
  <c r="L29" i="21"/>
  <c r="P27" i="23"/>
  <c r="P27" i="24"/>
  <c r="Q16" i="13"/>
  <c r="Q16" i="10"/>
  <c r="N168" i="6"/>
  <c r="N169" i="6"/>
  <c r="N170" i="6"/>
  <c r="N171" i="6"/>
  <c r="B152" i="6"/>
  <c r="B176" i="6"/>
  <c r="B130" i="6"/>
  <c r="B139" i="6"/>
  <c r="B163" i="6"/>
  <c r="F154" i="6"/>
  <c r="F178" i="6"/>
  <c r="F141" i="6"/>
  <c r="F165" i="6"/>
  <c r="F128" i="6"/>
  <c r="F137" i="6"/>
  <c r="F161" i="6"/>
  <c r="J152" i="6"/>
  <c r="J176" i="6"/>
  <c r="J130" i="6"/>
  <c r="J139" i="6"/>
  <c r="J163" i="6"/>
  <c r="N154" i="6"/>
  <c r="N178" i="6"/>
  <c r="N141" i="6"/>
  <c r="N165" i="6"/>
  <c r="N128" i="6"/>
  <c r="N137" i="6"/>
  <c r="N161" i="6"/>
  <c r="F144" i="6"/>
  <c r="F145" i="6"/>
  <c r="F146" i="6"/>
  <c r="F147" i="6"/>
  <c r="O3" i="12"/>
  <c r="O4" i="12"/>
  <c r="L127" i="6"/>
  <c r="D139" i="6"/>
  <c r="D163" i="6"/>
  <c r="L140" i="6"/>
  <c r="L164" i="6"/>
  <c r="K130" i="6"/>
  <c r="K139" i="6"/>
  <c r="K163" i="6"/>
  <c r="L131" i="6"/>
  <c r="C152" i="6"/>
  <c r="C176" i="6"/>
  <c r="E155" i="6"/>
  <c r="E179" i="6"/>
  <c r="L4" i="14"/>
  <c r="L3" i="14"/>
  <c r="P4" i="14"/>
  <c r="P3" i="14"/>
  <c r="F30" i="17"/>
  <c r="L4" i="10"/>
  <c r="L4" i="13"/>
  <c r="L3" i="9"/>
  <c r="N16" i="13"/>
  <c r="N16" i="10"/>
  <c r="F18" i="16"/>
  <c r="D27" i="13"/>
  <c r="F31" i="16"/>
  <c r="C16" i="12"/>
  <c r="O155" i="6"/>
  <c r="O179" i="6"/>
  <c r="O151" i="6"/>
  <c r="O175" i="6"/>
  <c r="O129" i="6"/>
  <c r="O138" i="6"/>
  <c r="O162" i="6"/>
  <c r="E16" i="21"/>
  <c r="N4" i="23"/>
  <c r="E19" i="10"/>
  <c r="J29" i="10"/>
  <c r="J29" i="13"/>
  <c r="O29" i="12"/>
  <c r="F136" i="6"/>
  <c r="F160" i="6"/>
  <c r="O98" i="6"/>
  <c r="E128" i="6"/>
  <c r="E137" i="6"/>
  <c r="E161" i="6"/>
  <c r="C151" i="6"/>
  <c r="C175" i="6"/>
  <c r="C155" i="6"/>
  <c r="C179" i="6"/>
  <c r="C143" i="6"/>
  <c r="C162" i="6"/>
  <c r="F5" i="16"/>
  <c r="F7" i="17"/>
  <c r="F10" i="17"/>
  <c r="N19" i="14"/>
  <c r="H29" i="14"/>
  <c r="N6" i="16"/>
  <c r="N8" i="16"/>
  <c r="N9" i="16"/>
  <c r="N10" i="16"/>
  <c r="N11" i="16"/>
  <c r="N12" i="16"/>
  <c r="N13" i="16"/>
  <c r="N14" i="16"/>
  <c r="N15" i="16"/>
  <c r="L16" i="10"/>
  <c r="L16" i="13"/>
  <c r="F20" i="16"/>
  <c r="N21" i="16"/>
  <c r="F23" i="16"/>
  <c r="F28" i="16"/>
  <c r="L29" i="10"/>
  <c r="L29" i="13"/>
  <c r="C8" i="15"/>
  <c r="G16" i="12"/>
  <c r="C26" i="15"/>
  <c r="M168" i="6"/>
  <c r="M170" i="6"/>
  <c r="M167" i="6"/>
  <c r="M169" i="6"/>
  <c r="M171" i="6"/>
  <c r="I155" i="6"/>
  <c r="I179" i="6"/>
  <c r="I151" i="6"/>
  <c r="I175" i="6"/>
  <c r="I130" i="6"/>
  <c r="I139" i="6"/>
  <c r="I163" i="6"/>
  <c r="Q155" i="6"/>
  <c r="Q179" i="6"/>
  <c r="Q151" i="6"/>
  <c r="Q175" i="6"/>
  <c r="Q129" i="6"/>
  <c r="Q138" i="6"/>
  <c r="Q162" i="6"/>
  <c r="G8" i="17"/>
  <c r="G17" i="17"/>
  <c r="L96" i="6"/>
  <c r="G143" i="6"/>
  <c r="M21" i="15"/>
  <c r="M25" i="15"/>
  <c r="G31" i="17"/>
  <c r="C9" i="15"/>
  <c r="G21" i="17"/>
  <c r="M8" i="15"/>
  <c r="M12" i="15"/>
  <c r="C141" i="6"/>
  <c r="B44" i="37"/>
  <c r="J44" i="37"/>
  <c r="G44" i="37"/>
  <c r="E44" i="37"/>
  <c r="H31" i="37"/>
  <c r="L44" i="37"/>
  <c r="D4" i="25"/>
  <c r="D3" i="25"/>
  <c r="P4" i="25"/>
  <c r="P3" i="25"/>
  <c r="I27" i="23"/>
  <c r="G28" i="16"/>
  <c r="F28" i="15"/>
  <c r="C16" i="13"/>
  <c r="C16" i="10"/>
  <c r="C19" i="13"/>
  <c r="C19" i="10"/>
  <c r="C29" i="13"/>
  <c r="C29" i="10"/>
  <c r="B4" i="12"/>
  <c r="B16" i="12"/>
  <c r="B19" i="12"/>
  <c r="B29" i="12"/>
  <c r="O3" i="25"/>
  <c r="O4" i="25"/>
  <c r="I4" i="21"/>
  <c r="I4" i="24"/>
  <c r="C19" i="24"/>
  <c r="C19" i="21"/>
  <c r="K19" i="24"/>
  <c r="K19" i="21"/>
  <c r="K29" i="21"/>
  <c r="K29" i="24"/>
  <c r="E4" i="23"/>
  <c r="E3" i="23"/>
  <c r="Q3" i="23"/>
  <c r="Q4" i="23"/>
  <c r="J19" i="25"/>
  <c r="C4" i="21"/>
  <c r="C4" i="24"/>
  <c r="O4" i="24"/>
  <c r="O4" i="21"/>
  <c r="D16" i="24"/>
  <c r="D16" i="21"/>
  <c r="Q16" i="24"/>
  <c r="Q16" i="21"/>
  <c r="O29" i="21"/>
  <c r="O29" i="24"/>
  <c r="H4" i="23"/>
  <c r="H3" i="23"/>
  <c r="M31" i="17"/>
  <c r="G3" i="9"/>
  <c r="C7" i="16"/>
  <c r="G17" i="16"/>
  <c r="G18" i="16"/>
  <c r="C20" i="16"/>
  <c r="C21" i="16"/>
  <c r="C22" i="16"/>
  <c r="C23" i="16"/>
  <c r="C24" i="16"/>
  <c r="C25" i="16"/>
  <c r="C26" i="16"/>
  <c r="C27" i="16"/>
  <c r="C30" i="16"/>
  <c r="C31" i="16"/>
  <c r="C32" i="16"/>
  <c r="C33" i="16"/>
  <c r="H3" i="12"/>
  <c r="H4" i="12"/>
  <c r="N5" i="15"/>
  <c r="N6" i="15"/>
  <c r="N7" i="15"/>
  <c r="N8" i="15"/>
  <c r="N9" i="15"/>
  <c r="N10" i="15"/>
  <c r="N11" i="15"/>
  <c r="N12" i="15"/>
  <c r="N13" i="15"/>
  <c r="N14" i="15"/>
  <c r="N15" i="15"/>
  <c r="F30" i="15"/>
  <c r="F31" i="15"/>
  <c r="F32" i="15"/>
  <c r="F33" i="15"/>
  <c r="G138" i="6"/>
  <c r="G162" i="6"/>
  <c r="G151" i="6"/>
  <c r="G175" i="6"/>
  <c r="G128" i="6"/>
  <c r="G147" i="6"/>
  <c r="F31" i="39"/>
  <c r="N31" i="39"/>
  <c r="D19" i="25"/>
  <c r="P19" i="25"/>
  <c r="D29" i="21"/>
  <c r="D29" i="24"/>
  <c r="H29" i="24"/>
  <c r="H29" i="21"/>
  <c r="N29" i="24"/>
  <c r="N29" i="21"/>
  <c r="D19" i="23"/>
  <c r="Q19" i="23"/>
  <c r="J19" i="23"/>
  <c r="C4" i="14"/>
  <c r="C3" i="14"/>
  <c r="G9" i="17"/>
  <c r="G20" i="17"/>
  <c r="C22" i="17"/>
  <c r="P4" i="12"/>
  <c r="P3" i="12"/>
  <c r="P16" i="12"/>
  <c r="B168" i="6"/>
  <c r="B169" i="6"/>
  <c r="B170" i="6"/>
  <c r="B171" i="6"/>
  <c r="B155" i="6"/>
  <c r="B179" i="6"/>
  <c r="B151" i="6"/>
  <c r="B175" i="6"/>
  <c r="B129" i="6"/>
  <c r="B138" i="6"/>
  <c r="B162" i="6"/>
  <c r="F153" i="6"/>
  <c r="F177" i="6"/>
  <c r="F131" i="6"/>
  <c r="F140" i="6"/>
  <c r="F164" i="6"/>
  <c r="J155" i="6"/>
  <c r="J179" i="6"/>
  <c r="J151" i="6"/>
  <c r="J175" i="6"/>
  <c r="J129" i="6"/>
  <c r="J138" i="6"/>
  <c r="J162" i="6"/>
  <c r="N153" i="6"/>
  <c r="N177" i="6"/>
  <c r="N131" i="6"/>
  <c r="N140" i="6"/>
  <c r="N164" i="6"/>
  <c r="B144" i="6"/>
  <c r="B145" i="6"/>
  <c r="B146" i="6"/>
  <c r="B147" i="6"/>
  <c r="M3" i="25"/>
  <c r="P4" i="23"/>
  <c r="J10" i="16"/>
  <c r="J18" i="16"/>
  <c r="M25" i="16"/>
  <c r="C5" i="15"/>
  <c r="C6" i="17"/>
  <c r="C10" i="17"/>
  <c r="G23" i="17"/>
  <c r="P16" i="10"/>
  <c r="P16" i="13"/>
  <c r="P29" i="10"/>
  <c r="P29" i="13"/>
  <c r="O19" i="12"/>
  <c r="L6" i="26"/>
  <c r="L22" i="26"/>
  <c r="L18" i="26"/>
  <c r="L26" i="26"/>
  <c r="L31" i="27"/>
  <c r="L138" i="6"/>
  <c r="L162" i="6"/>
  <c r="D140" i="6"/>
  <c r="D164" i="6"/>
  <c r="L141" i="6"/>
  <c r="L165" i="6"/>
  <c r="E127" i="6"/>
  <c r="E136" i="6"/>
  <c r="E160" i="6"/>
  <c r="E131" i="6"/>
  <c r="E140" i="6"/>
  <c r="E164" i="6"/>
  <c r="D128" i="6"/>
  <c r="L128" i="6"/>
  <c r="D129" i="6"/>
  <c r="D131" i="6"/>
  <c r="M152" i="6"/>
  <c r="M176" i="6"/>
  <c r="M155" i="6"/>
  <c r="M179" i="6"/>
  <c r="M137" i="6"/>
  <c r="C163" i="6"/>
  <c r="M165" i="6"/>
  <c r="L31" i="26"/>
  <c r="L10" i="27"/>
  <c r="K3" i="23"/>
  <c r="M19" i="23"/>
  <c r="M10" i="17"/>
  <c r="J13" i="16"/>
  <c r="N26" i="16"/>
  <c r="G21" i="15"/>
  <c r="G33" i="15"/>
  <c r="H4" i="14"/>
  <c r="H3" i="14"/>
  <c r="B17" i="17"/>
  <c r="J30" i="17"/>
  <c r="F31" i="17"/>
  <c r="F32" i="17"/>
  <c r="B17" i="16"/>
  <c r="N17" i="16"/>
  <c r="N18" i="16"/>
  <c r="F29" i="13"/>
  <c r="F29" i="10"/>
  <c r="B32" i="16"/>
  <c r="M4" i="12"/>
  <c r="M14" i="15"/>
  <c r="K16" i="12"/>
  <c r="C18" i="15"/>
  <c r="M20" i="15"/>
  <c r="M26" i="15"/>
  <c r="K29" i="12"/>
  <c r="C32" i="15"/>
  <c r="O154" i="6"/>
  <c r="O178" i="6"/>
  <c r="O141" i="6"/>
  <c r="O165" i="6"/>
  <c r="O128" i="6"/>
  <c r="O137" i="6"/>
  <c r="O161" i="6"/>
  <c r="K5" i="16"/>
  <c r="K143" i="6"/>
  <c r="K145" i="6"/>
  <c r="K147" i="6"/>
  <c r="K150" i="6"/>
  <c r="K152" i="6"/>
  <c r="K154" i="6"/>
  <c r="K144" i="6"/>
  <c r="K146" i="6"/>
  <c r="B96" i="6"/>
  <c r="N150" i="6"/>
  <c r="N174" i="6"/>
  <c r="J22" i="16"/>
  <c r="N28" i="16"/>
  <c r="G15" i="15"/>
  <c r="E4" i="10"/>
  <c r="P19" i="10"/>
  <c r="P19" i="13"/>
  <c r="M22" i="16"/>
  <c r="K7" i="16"/>
  <c r="B136" i="6"/>
  <c r="B160" i="6"/>
  <c r="E130" i="6"/>
  <c r="E139" i="6"/>
  <c r="E163" i="6"/>
  <c r="B143" i="6"/>
  <c r="F167" i="6"/>
  <c r="J143" i="6"/>
  <c r="N167" i="6"/>
  <c r="M151" i="6"/>
  <c r="M175" i="6"/>
  <c r="K155" i="6"/>
  <c r="K179" i="6"/>
  <c r="M162" i="6"/>
  <c r="L23" i="26"/>
  <c r="M19" i="25"/>
  <c r="L8" i="28"/>
  <c r="B7" i="16"/>
  <c r="J24" i="16"/>
  <c r="N30" i="16"/>
  <c r="G25" i="15"/>
  <c r="N6" i="17"/>
  <c r="J7" i="17"/>
  <c r="N8" i="17"/>
  <c r="N9" i="17"/>
  <c r="J10" i="17"/>
  <c r="P16" i="14"/>
  <c r="F19" i="14"/>
  <c r="N20" i="17"/>
  <c r="N21" i="17"/>
  <c r="N22" i="17"/>
  <c r="N23" i="17"/>
  <c r="N24" i="17"/>
  <c r="P29" i="14"/>
  <c r="B5" i="16"/>
  <c r="N4" i="13"/>
  <c r="N3" i="9"/>
  <c r="N4" i="10"/>
  <c r="F6" i="16"/>
  <c r="F7" i="16"/>
  <c r="F8" i="16"/>
  <c r="M16" i="10"/>
  <c r="N19" i="13"/>
  <c r="N19" i="10"/>
  <c r="F21" i="16"/>
  <c r="B24" i="16"/>
  <c r="F26" i="16"/>
  <c r="K5" i="15"/>
  <c r="C6" i="15"/>
  <c r="K6" i="15"/>
  <c r="K9" i="15"/>
  <c r="C10" i="15"/>
  <c r="K10" i="15"/>
  <c r="G12" i="15"/>
  <c r="C14" i="15"/>
  <c r="K15" i="15"/>
  <c r="C19" i="12"/>
  <c r="K19" i="12"/>
  <c r="K22" i="15"/>
  <c r="C24" i="15"/>
  <c r="K25" i="15"/>
  <c r="C28" i="15"/>
  <c r="K28" i="15"/>
  <c r="G29" i="12"/>
  <c r="I154" i="6"/>
  <c r="I178" i="6"/>
  <c r="I129" i="6"/>
  <c r="I138" i="6"/>
  <c r="I162" i="6"/>
  <c r="Q154" i="6"/>
  <c r="Q178" i="6"/>
  <c r="Q141" i="6"/>
  <c r="Q165" i="6"/>
  <c r="Q128" i="6"/>
  <c r="Q137" i="6"/>
  <c r="Q161" i="6"/>
  <c r="O144" i="6"/>
  <c r="O145" i="6"/>
  <c r="O146" i="6"/>
  <c r="O147" i="6"/>
  <c r="O7" i="16"/>
  <c r="D152" i="6"/>
  <c r="D176" i="6"/>
  <c r="D153" i="6"/>
  <c r="D177" i="6"/>
  <c r="D154" i="6"/>
  <c r="D178" i="6"/>
  <c r="G129" i="6"/>
  <c r="E174" i="6"/>
  <c r="K177" i="6"/>
  <c r="B29" i="10"/>
  <c r="M23" i="15"/>
  <c r="M28" i="15"/>
  <c r="K162" i="6"/>
  <c r="P150" i="6"/>
  <c r="P174" i="6"/>
  <c r="P99" i="6"/>
  <c r="E152" i="6"/>
  <c r="P4" i="13"/>
  <c r="C15" i="15"/>
  <c r="E9" i="16"/>
  <c r="C21" i="15"/>
  <c r="M32" i="15"/>
  <c r="E154" i="6"/>
  <c r="M5" i="15"/>
  <c r="M9" i="15"/>
  <c r="M13" i="15"/>
  <c r="E150" i="6"/>
  <c r="C149" i="6"/>
  <c r="C173" i="6"/>
  <c r="M141" i="6"/>
  <c r="B3" i="14" l="1"/>
  <c r="B65" i="6"/>
  <c r="B66" i="6"/>
  <c r="B68" i="6"/>
  <c r="B64" i="6"/>
  <c r="B67" i="6"/>
  <c r="P29" i="16"/>
  <c r="C4" i="17"/>
  <c r="D29" i="27"/>
  <c r="D4" i="28"/>
  <c r="N19" i="17"/>
  <c r="L29" i="27"/>
  <c r="M3" i="26"/>
  <c r="C29" i="15"/>
  <c r="F4" i="26"/>
  <c r="K4" i="16"/>
  <c r="D4" i="26"/>
  <c r="F3" i="28"/>
  <c r="O19" i="27"/>
  <c r="N3" i="17"/>
  <c r="M4" i="28"/>
  <c r="Q4" i="16"/>
  <c r="Q29" i="27"/>
  <c r="J4" i="26"/>
  <c r="H4" i="27"/>
  <c r="I4" i="17"/>
  <c r="F4" i="28"/>
  <c r="J19" i="17"/>
  <c r="K29" i="26"/>
  <c r="D4" i="15"/>
  <c r="O3" i="17"/>
  <c r="J27" i="26"/>
  <c r="D19" i="15"/>
  <c r="G4" i="16"/>
  <c r="C3" i="26"/>
  <c r="J29" i="17"/>
  <c r="D27" i="15"/>
  <c r="L27" i="15"/>
  <c r="H19" i="17"/>
  <c r="C19" i="28"/>
  <c r="O3" i="13"/>
  <c r="L16" i="17"/>
  <c r="D16" i="17"/>
  <c r="G29" i="15"/>
  <c r="C19" i="15"/>
  <c r="P29" i="17"/>
  <c r="P19" i="16"/>
  <c r="K16" i="15"/>
  <c r="O19" i="15"/>
  <c r="P4" i="26"/>
  <c r="P4" i="15"/>
  <c r="C3" i="17"/>
  <c r="D19" i="26"/>
  <c r="H29" i="27"/>
  <c r="D19" i="28"/>
  <c r="D16" i="27"/>
  <c r="E3" i="26"/>
  <c r="I4" i="27"/>
  <c r="B4" i="15"/>
  <c r="C19" i="16"/>
  <c r="D3" i="28"/>
  <c r="H29" i="17"/>
  <c r="C16" i="15"/>
  <c r="L3" i="17"/>
  <c r="I19" i="28"/>
  <c r="H16" i="27"/>
  <c r="L4" i="27"/>
  <c r="C3" i="28"/>
  <c r="P19" i="27"/>
  <c r="G3" i="28"/>
  <c r="N19" i="15"/>
  <c r="N3" i="15"/>
  <c r="E4" i="17"/>
  <c r="F4" i="27"/>
  <c r="P27" i="16"/>
  <c r="K3" i="15"/>
  <c r="F19" i="16"/>
  <c r="J4" i="17"/>
  <c r="C4" i="26"/>
  <c r="H19" i="26"/>
  <c r="N3" i="28"/>
  <c r="I4" i="16"/>
  <c r="L3" i="26"/>
  <c r="Q4" i="27"/>
  <c r="K3" i="28"/>
  <c r="K29" i="16"/>
  <c r="K16" i="16"/>
  <c r="G4" i="26"/>
  <c r="L3" i="28"/>
  <c r="D29" i="16"/>
  <c r="F4" i="17"/>
  <c r="I4" i="15"/>
  <c r="P3" i="26"/>
  <c r="G29" i="27"/>
  <c r="J3" i="26"/>
  <c r="Q19" i="28"/>
  <c r="E3" i="28"/>
  <c r="I3" i="26"/>
  <c r="G16" i="27"/>
  <c r="G29" i="16"/>
  <c r="G16" i="16"/>
  <c r="H3" i="28"/>
  <c r="I29" i="17"/>
  <c r="I16" i="15"/>
  <c r="K16" i="17"/>
  <c r="K19" i="28"/>
  <c r="M16" i="15"/>
  <c r="I27" i="15"/>
  <c r="Q4" i="17"/>
  <c r="M16" i="17"/>
  <c r="I16" i="27"/>
  <c r="M19" i="27"/>
  <c r="I3" i="17"/>
  <c r="C29" i="27"/>
  <c r="F27" i="26"/>
  <c r="E15" i="27"/>
  <c r="J27" i="27"/>
  <c r="N27" i="15"/>
  <c r="N15" i="26"/>
  <c r="F27" i="27"/>
  <c r="H19" i="15"/>
  <c r="M19" i="15"/>
  <c r="O29" i="28"/>
  <c r="O4" i="16"/>
  <c r="O29" i="26"/>
  <c r="D29" i="17"/>
  <c r="O27" i="15"/>
  <c r="F29" i="28"/>
  <c r="M27" i="16"/>
  <c r="G4" i="17"/>
  <c r="C16" i="17"/>
  <c r="G19" i="26"/>
  <c r="N29" i="28"/>
  <c r="N29" i="17"/>
  <c r="D16" i="15"/>
  <c r="P3" i="13"/>
  <c r="P3" i="16" s="1"/>
  <c r="H3" i="13"/>
  <c r="Q16" i="15"/>
  <c r="K29" i="28"/>
  <c r="K27" i="16"/>
  <c r="E16" i="17"/>
  <c r="P15" i="27"/>
  <c r="E16" i="27"/>
  <c r="C27" i="27"/>
  <c r="B29" i="17"/>
  <c r="F16" i="17"/>
  <c r="Q16" i="28"/>
  <c r="M4" i="16"/>
  <c r="Q16" i="17"/>
  <c r="D29" i="15"/>
  <c r="F19" i="27"/>
  <c r="D16" i="26"/>
  <c r="O19" i="28"/>
  <c r="M29" i="17"/>
  <c r="O27" i="27"/>
  <c r="O16" i="26"/>
  <c r="K19" i="26"/>
  <c r="O15" i="27"/>
  <c r="M16" i="26"/>
  <c r="M19" i="26"/>
  <c r="H3" i="26"/>
  <c r="J19" i="28"/>
  <c r="K19" i="27"/>
  <c r="B16" i="15"/>
  <c r="I27" i="26"/>
  <c r="L16" i="16"/>
  <c r="O19" i="16"/>
  <c r="E3" i="15"/>
  <c r="D4" i="16"/>
  <c r="E29" i="27"/>
  <c r="N19" i="26"/>
  <c r="N4" i="28"/>
  <c r="F16" i="28"/>
  <c r="E4" i="28"/>
  <c r="F19" i="15"/>
  <c r="M29" i="26"/>
  <c r="M27" i="27"/>
  <c r="E16" i="15"/>
  <c r="J27" i="16"/>
  <c r="J16" i="27"/>
  <c r="K3" i="13"/>
  <c r="Q29" i="26"/>
  <c r="B19" i="16"/>
  <c r="E19" i="16"/>
  <c r="M29" i="16"/>
  <c r="Q19" i="15"/>
  <c r="M19" i="28"/>
  <c r="K29" i="15"/>
  <c r="H3" i="17"/>
  <c r="P16" i="15"/>
  <c r="J19" i="26"/>
  <c r="Q16" i="27"/>
  <c r="K29" i="27"/>
  <c r="O4" i="28"/>
  <c r="C29" i="16"/>
  <c r="C16" i="16"/>
  <c r="P3" i="28"/>
  <c r="O29" i="15"/>
  <c r="N4" i="26"/>
  <c r="P3" i="17"/>
  <c r="O4" i="15"/>
  <c r="P27" i="27"/>
  <c r="Q4" i="28"/>
  <c r="I19" i="16"/>
  <c r="Q19" i="27"/>
  <c r="I4" i="28"/>
  <c r="D4" i="27"/>
  <c r="M4" i="26"/>
  <c r="L19" i="27"/>
  <c r="N29" i="15"/>
  <c r="N16" i="15"/>
  <c r="C4" i="16"/>
  <c r="F16" i="27"/>
  <c r="K4" i="15"/>
  <c r="E4" i="15"/>
  <c r="N29" i="16"/>
  <c r="P19" i="17"/>
  <c r="G29" i="26"/>
  <c r="N4" i="27"/>
  <c r="N3" i="26"/>
  <c r="P29" i="27"/>
  <c r="I16" i="16"/>
  <c r="L16" i="26"/>
  <c r="D3" i="26"/>
  <c r="M16" i="27"/>
  <c r="F19" i="28"/>
  <c r="C16" i="27"/>
  <c r="J4" i="15"/>
  <c r="K19" i="16"/>
  <c r="Q27" i="26"/>
  <c r="F29" i="27"/>
  <c r="N4" i="17"/>
  <c r="F16" i="16"/>
  <c r="K4" i="26"/>
  <c r="Q29" i="16"/>
  <c r="K4" i="17"/>
  <c r="J3" i="28"/>
  <c r="D27" i="26"/>
  <c r="O4" i="26"/>
  <c r="F4" i="15"/>
  <c r="G19" i="16"/>
  <c r="E19" i="27"/>
  <c r="E29" i="17"/>
  <c r="L29" i="17"/>
  <c r="J29" i="28"/>
  <c r="F19" i="26"/>
  <c r="I27" i="16"/>
  <c r="B16" i="17"/>
  <c r="M29" i="15"/>
  <c r="H27" i="16"/>
  <c r="E19" i="15"/>
  <c r="C29" i="17"/>
  <c r="J4" i="27"/>
  <c r="B27" i="15"/>
  <c r="H27" i="27"/>
  <c r="F15" i="27"/>
  <c r="F29" i="26"/>
  <c r="F29" i="17"/>
  <c r="L19" i="15"/>
  <c r="G19" i="15"/>
  <c r="D19" i="17"/>
  <c r="M19" i="16"/>
  <c r="L19" i="28"/>
  <c r="E19" i="28"/>
  <c r="O16" i="15"/>
  <c r="M29" i="28"/>
  <c r="L27" i="16"/>
  <c r="E29" i="28"/>
  <c r="O29" i="17"/>
  <c r="C15" i="27"/>
  <c r="E16" i="26"/>
  <c r="P19" i="15"/>
  <c r="L29" i="28"/>
  <c r="B27" i="16"/>
  <c r="I19" i="15"/>
  <c r="Q16" i="26"/>
  <c r="Q19" i="17"/>
  <c r="C29" i="28"/>
  <c r="L19" i="17"/>
  <c r="F16" i="26"/>
  <c r="K29" i="17"/>
  <c r="O16" i="28"/>
  <c r="D16" i="28"/>
  <c r="F3" i="26"/>
  <c r="G27" i="16"/>
  <c r="B4" i="16"/>
  <c r="C19" i="17"/>
  <c r="Q15" i="26"/>
  <c r="Q27" i="16"/>
  <c r="F29" i="16"/>
  <c r="M3" i="28"/>
  <c r="E4" i="26"/>
  <c r="B29" i="15"/>
  <c r="G16" i="15"/>
  <c r="N16" i="16"/>
  <c r="L4" i="17"/>
  <c r="Q16" i="16"/>
  <c r="Q3" i="28"/>
  <c r="I3" i="28"/>
  <c r="N4" i="15"/>
  <c r="D16" i="16"/>
  <c r="Q19" i="16"/>
  <c r="H29" i="15"/>
  <c r="K4" i="28"/>
  <c r="D19" i="27"/>
  <c r="J19" i="15"/>
  <c r="J3" i="15"/>
  <c r="G27" i="27"/>
  <c r="F4" i="16"/>
  <c r="P16" i="27"/>
  <c r="K16" i="27"/>
  <c r="I4" i="26"/>
  <c r="F3" i="15"/>
  <c r="G19" i="28"/>
  <c r="E19" i="26"/>
  <c r="M3" i="13"/>
  <c r="E29" i="15"/>
  <c r="P29" i="15"/>
  <c r="I19" i="17"/>
  <c r="B19" i="17"/>
  <c r="N27" i="16"/>
  <c r="N15" i="27"/>
  <c r="M27" i="15"/>
  <c r="L27" i="27"/>
  <c r="L4" i="15"/>
  <c r="H29" i="28"/>
  <c r="H29" i="26"/>
  <c r="K16" i="26"/>
  <c r="G29" i="28"/>
  <c r="C15" i="26"/>
  <c r="M15" i="26"/>
  <c r="P16" i="26"/>
  <c r="G4" i="27"/>
  <c r="M3" i="17"/>
  <c r="M29" i="27"/>
  <c r="Q29" i="17"/>
  <c r="P29" i="26"/>
  <c r="K19" i="17"/>
  <c r="D15" i="26"/>
  <c r="B16" i="16"/>
  <c r="E27" i="15"/>
  <c r="N4" i="16"/>
  <c r="F19" i="17"/>
  <c r="M4" i="15"/>
  <c r="K3" i="26"/>
  <c r="N29" i="27"/>
  <c r="H4" i="15"/>
  <c r="H4" i="26"/>
  <c r="O4" i="27"/>
  <c r="Q4" i="26"/>
  <c r="D27" i="16"/>
  <c r="P4" i="16"/>
  <c r="K19" i="15"/>
  <c r="N19" i="16"/>
  <c r="P16" i="17"/>
  <c r="H4" i="17"/>
  <c r="P16" i="16"/>
  <c r="Q19" i="26"/>
  <c r="P19" i="28"/>
  <c r="O29" i="27"/>
  <c r="C4" i="27"/>
  <c r="Q3" i="26"/>
  <c r="C19" i="27"/>
  <c r="O3" i="28"/>
  <c r="B19" i="15"/>
  <c r="B3" i="15"/>
  <c r="P4" i="28"/>
  <c r="L29" i="16"/>
  <c r="J29" i="16"/>
  <c r="L4" i="16"/>
  <c r="P4" i="17"/>
  <c r="O3" i="15"/>
  <c r="P27" i="26"/>
  <c r="I29" i="27"/>
  <c r="J19" i="27"/>
  <c r="C4" i="28"/>
  <c r="G4" i="28"/>
  <c r="O29" i="16"/>
  <c r="O16" i="16"/>
  <c r="H4" i="16"/>
  <c r="J16" i="28"/>
  <c r="J16" i="16"/>
  <c r="L19" i="16"/>
  <c r="J19" i="16"/>
  <c r="J3" i="17"/>
  <c r="J15" i="26"/>
  <c r="P19" i="26"/>
  <c r="I19" i="27"/>
  <c r="L4" i="26"/>
  <c r="H19" i="27"/>
  <c r="K4" i="27"/>
  <c r="N16" i="28"/>
  <c r="M4" i="27"/>
  <c r="G19" i="27"/>
  <c r="J29" i="15"/>
  <c r="J16" i="15"/>
  <c r="G3" i="26"/>
  <c r="L4" i="28"/>
  <c r="C4" i="15"/>
  <c r="F3" i="17"/>
  <c r="I3" i="15"/>
  <c r="Q4" i="15"/>
  <c r="D19" i="16"/>
  <c r="J4" i="16"/>
  <c r="I19" i="26"/>
  <c r="J29" i="27"/>
  <c r="N16" i="26"/>
  <c r="N19" i="27"/>
  <c r="L16" i="27"/>
  <c r="J4" i="28"/>
  <c r="P4" i="27"/>
  <c r="E4" i="27"/>
  <c r="D27" i="27"/>
  <c r="O3" i="26"/>
  <c r="F29" i="15"/>
  <c r="F16" i="15"/>
  <c r="H4" i="28"/>
  <c r="E16" i="16"/>
  <c r="I29" i="15"/>
  <c r="M16" i="28"/>
  <c r="I16" i="26"/>
  <c r="H16" i="17"/>
  <c r="H19" i="28"/>
  <c r="B29" i="16"/>
  <c r="E4" i="16"/>
  <c r="E29" i="26"/>
  <c r="M27" i="26"/>
  <c r="H19" i="16"/>
  <c r="J29" i="26"/>
  <c r="L3" i="15"/>
  <c r="F27" i="15"/>
  <c r="E15" i="26"/>
  <c r="H27" i="26"/>
  <c r="F15" i="26"/>
  <c r="J16" i="17"/>
  <c r="M19" i="17"/>
  <c r="O19" i="17"/>
  <c r="N29" i="26"/>
  <c r="H16" i="16"/>
  <c r="L19" i="26"/>
  <c r="G4" i="15"/>
  <c r="H29" i="16"/>
  <c r="O4" i="17"/>
  <c r="K27" i="15"/>
  <c r="E16" i="28"/>
  <c r="D4" i="17"/>
  <c r="C16" i="26"/>
  <c r="Q29" i="28"/>
  <c r="E3" i="13"/>
  <c r="Q29" i="15"/>
  <c r="O19" i="26"/>
  <c r="K16" i="28"/>
  <c r="E29" i="16"/>
  <c r="H16" i="28"/>
  <c r="G15" i="27"/>
  <c r="I29" i="16"/>
  <c r="D29" i="26"/>
  <c r="K27" i="27"/>
  <c r="D29" i="28"/>
  <c r="B4" i="17"/>
  <c r="C27" i="15"/>
  <c r="L15" i="27"/>
  <c r="B63" i="6"/>
  <c r="G3" i="14"/>
  <c r="G3" i="12"/>
  <c r="G98" i="6"/>
  <c r="B150" i="6"/>
  <c r="P100" i="6"/>
  <c r="O149" i="6"/>
  <c r="O97" i="6"/>
  <c r="O100" i="6"/>
  <c r="O95" i="6"/>
  <c r="O99" i="6"/>
  <c r="N160" i="6"/>
  <c r="N127" i="6"/>
  <c r="P96" i="6"/>
  <c r="P97" i="6"/>
  <c r="P98" i="6"/>
  <c r="F99" i="6"/>
  <c r="J135" i="6"/>
  <c r="K136" i="6"/>
  <c r="I136" i="6"/>
  <c r="G150" i="6"/>
  <c r="I150" i="6"/>
  <c r="C150" i="6"/>
  <c r="G127" i="6"/>
  <c r="E149" i="6"/>
  <c r="H150" i="6"/>
  <c r="G136" i="6"/>
  <c r="J150" i="6"/>
  <c r="K127" i="6"/>
  <c r="Q3" i="12"/>
  <c r="E99" i="6"/>
  <c r="E97" i="6"/>
  <c r="C160" i="6"/>
  <c r="H135" i="6"/>
  <c r="D3" i="12"/>
  <c r="I95" i="6"/>
  <c r="I99" i="6"/>
  <c r="I100" i="6"/>
  <c r="I97" i="6"/>
  <c r="I98" i="6"/>
  <c r="N97" i="6"/>
  <c r="N100" i="6"/>
  <c r="N95" i="6"/>
  <c r="I96" i="6"/>
  <c r="F95" i="6"/>
  <c r="N173" i="6"/>
  <c r="F100" i="6"/>
  <c r="C136" i="6"/>
  <c r="N99" i="6"/>
  <c r="G173" i="6"/>
  <c r="H136" i="6"/>
  <c r="H160" i="6"/>
  <c r="O150" i="6"/>
  <c r="G96" i="6"/>
  <c r="Q98" i="6"/>
  <c r="G100" i="6"/>
  <c r="O136" i="6"/>
  <c r="M174" i="6"/>
  <c r="Q97" i="6"/>
  <c r="G99" i="6"/>
  <c r="M99" i="6"/>
  <c r="M100" i="6"/>
  <c r="M95" i="6"/>
  <c r="M97" i="6"/>
  <c r="M98" i="6"/>
  <c r="G95" i="6"/>
  <c r="Q173" i="6"/>
  <c r="Q95" i="6"/>
  <c r="Q100" i="6"/>
  <c r="O127" i="6"/>
  <c r="G29" i="17"/>
  <c r="Q99" i="6"/>
  <c r="O3" i="10"/>
  <c r="B3" i="10"/>
  <c r="G135" i="6"/>
  <c r="J98" i="6"/>
  <c r="O135" i="6"/>
  <c r="J149" i="6"/>
  <c r="M160" i="6"/>
  <c r="M127" i="6"/>
  <c r="H3" i="10"/>
  <c r="J100" i="6"/>
  <c r="J95" i="6"/>
  <c r="B3" i="13"/>
  <c r="Q150" i="6"/>
  <c r="K149" i="6"/>
  <c r="Q3" i="14"/>
  <c r="J97" i="6"/>
  <c r="Q174" i="6"/>
  <c r="F98" i="6"/>
  <c r="M136" i="6"/>
  <c r="F173" i="6"/>
  <c r="F97" i="6"/>
  <c r="D3" i="14"/>
  <c r="J99" i="6"/>
  <c r="D95" i="6"/>
  <c r="D97" i="6"/>
  <c r="D100" i="6"/>
  <c r="D99" i="6"/>
  <c r="D98" i="6"/>
  <c r="Q136" i="6"/>
  <c r="Q160" i="6"/>
  <c r="Q127" i="6"/>
  <c r="I3" i="24"/>
  <c r="I3" i="21"/>
  <c r="L150" i="6"/>
  <c r="L174" i="6"/>
  <c r="D136" i="6"/>
  <c r="D160" i="6"/>
  <c r="E3" i="17"/>
  <c r="H149" i="6"/>
  <c r="H173" i="6"/>
  <c r="Q3" i="24"/>
  <c r="Q3" i="21"/>
  <c r="F135" i="6"/>
  <c r="F159" i="6"/>
  <c r="J3" i="10"/>
  <c r="J3" i="13"/>
  <c r="Q3" i="13"/>
  <c r="Q3" i="10"/>
  <c r="N3" i="24"/>
  <c r="N3" i="21"/>
  <c r="H3" i="24"/>
  <c r="H3" i="21"/>
  <c r="E3" i="24"/>
  <c r="E3" i="21"/>
  <c r="P135" i="6"/>
  <c r="P159" i="6"/>
  <c r="L136" i="6"/>
  <c r="L160" i="6"/>
  <c r="D3" i="24"/>
  <c r="D3" i="21"/>
  <c r="F3" i="21"/>
  <c r="F3" i="24"/>
  <c r="K3" i="24"/>
  <c r="K3" i="21"/>
  <c r="C3" i="15"/>
  <c r="G3" i="24"/>
  <c r="G3" i="21"/>
  <c r="B149" i="6"/>
  <c r="B173" i="6"/>
  <c r="D127" i="6"/>
  <c r="K3" i="10"/>
  <c r="D150" i="6"/>
  <c r="D174" i="6"/>
  <c r="N3" i="13"/>
  <c r="N3" i="10"/>
  <c r="M3" i="12"/>
  <c r="M3" i="10"/>
  <c r="O3" i="24"/>
  <c r="O3" i="21"/>
  <c r="C3" i="24"/>
  <c r="C3" i="21"/>
  <c r="L95" i="6"/>
  <c r="L100" i="6"/>
  <c r="L99" i="6"/>
  <c r="L98" i="6"/>
  <c r="L97" i="6"/>
  <c r="J3" i="21"/>
  <c r="J3" i="24"/>
  <c r="L3" i="24"/>
  <c r="L3" i="21"/>
  <c r="C3" i="13"/>
  <c r="C3" i="10"/>
  <c r="D3" i="10"/>
  <c r="D3" i="13"/>
  <c r="M3" i="21"/>
  <c r="M3" i="24"/>
  <c r="P149" i="6"/>
  <c r="P173" i="6"/>
  <c r="P3" i="24"/>
  <c r="P3" i="21"/>
  <c r="D96" i="6"/>
  <c r="E3" i="10"/>
  <c r="P3" i="15"/>
  <c r="H3" i="15"/>
  <c r="G3" i="13"/>
  <c r="G3" i="10"/>
  <c r="P3" i="10"/>
  <c r="N135" i="6"/>
  <c r="N159" i="6"/>
  <c r="L3" i="10"/>
  <c r="L3" i="13"/>
  <c r="B135" i="6"/>
  <c r="B159" i="6"/>
  <c r="I3" i="13"/>
  <c r="I3" i="10"/>
  <c r="F3" i="13"/>
  <c r="F3" i="10"/>
  <c r="K3" i="17"/>
  <c r="B3" i="17" l="1"/>
  <c r="K3" i="16"/>
  <c r="O3" i="16"/>
  <c r="H3" i="16"/>
  <c r="P3" i="27"/>
  <c r="N3" i="27"/>
  <c r="D3" i="27"/>
  <c r="E3" i="16"/>
  <c r="Q3" i="17"/>
  <c r="Q3" i="15"/>
  <c r="G3" i="17"/>
  <c r="F3" i="27"/>
  <c r="G3" i="15"/>
  <c r="M3" i="27"/>
  <c r="L3" i="27"/>
  <c r="D3" i="17"/>
  <c r="O3" i="27"/>
  <c r="E3" i="27"/>
  <c r="Q3" i="27"/>
  <c r="I3" i="27"/>
  <c r="D3" i="15"/>
  <c r="J3" i="27"/>
  <c r="C3" i="27"/>
  <c r="G3" i="27"/>
  <c r="K3" i="27"/>
  <c r="H3" i="27"/>
  <c r="B3" i="16"/>
  <c r="M3" i="16"/>
  <c r="J159" i="6"/>
  <c r="O173" i="6"/>
  <c r="H159" i="6"/>
  <c r="G159" i="6"/>
  <c r="Q149" i="6"/>
  <c r="G149" i="6"/>
  <c r="N149" i="6"/>
  <c r="O159" i="6"/>
  <c r="K135" i="6"/>
  <c r="K159" i="6"/>
  <c r="I173" i="6"/>
  <c r="I149" i="6"/>
  <c r="J173" i="6"/>
  <c r="C135" i="6"/>
  <c r="C159" i="6"/>
  <c r="M149" i="6"/>
  <c r="M173" i="6"/>
  <c r="F149" i="6"/>
  <c r="I135" i="6"/>
  <c r="I159" i="6"/>
  <c r="E135" i="6"/>
  <c r="E159" i="6"/>
  <c r="M159" i="6"/>
  <c r="M135" i="6"/>
  <c r="L135" i="6"/>
  <c r="L159" i="6"/>
  <c r="N3" i="16"/>
  <c r="Q3" i="16"/>
  <c r="D149" i="6"/>
  <c r="D173" i="6"/>
  <c r="F3" i="16"/>
  <c r="I3" i="16"/>
  <c r="L3" i="16"/>
  <c r="G3" i="16"/>
  <c r="C3" i="16"/>
  <c r="D135" i="6"/>
  <c r="D159" i="6"/>
  <c r="M3" i="15"/>
  <c r="J3" i="16"/>
  <c r="D3" i="16"/>
  <c r="L149" i="6"/>
  <c r="L173" i="6"/>
  <c r="Q135" i="6"/>
  <c r="Q159" i="6"/>
  <c r="B25" i="4"/>
  <c r="B36" i="4"/>
  <c r="B42" i="4"/>
  <c r="B13" i="4"/>
  <c r="B17" i="4"/>
  <c r="B28" i="4"/>
  <c r="B9" i="4"/>
  <c r="B23" i="4"/>
  <c r="B10" i="4"/>
  <c r="B34" i="4"/>
  <c r="B7" i="4"/>
  <c r="B8" i="4"/>
  <c r="B24" i="4"/>
  <c r="B4" i="4"/>
  <c r="B27" i="4"/>
  <c r="B11" i="4"/>
  <c r="B37" i="4"/>
  <c r="B44" i="4"/>
  <c r="B12" i="4"/>
  <c r="B35" i="4"/>
  <c r="B43" i="4"/>
  <c r="B22" i="4"/>
  <c r="B21" i="4"/>
  <c r="B30" i="4"/>
  <c r="B33" i="4"/>
  <c r="B29" i="4"/>
  <c r="B16" i="4"/>
  <c r="B38" i="4"/>
  <c r="B39" i="4"/>
  <c r="B15" i="4"/>
  <c r="B20" i="4"/>
  <c r="B26" i="4"/>
  <c r="B14" i="4"/>
  <c r="B45" i="4"/>
</calcChain>
</file>

<file path=xl/sharedStrings.xml><?xml version="1.0" encoding="utf-8"?>
<sst xmlns="http://schemas.openxmlformats.org/spreadsheetml/2006/main" count="1166" uniqueCount="231">
  <si>
    <t>detailed split of CO2 emissions</t>
  </si>
  <si>
    <t>detailed split of useful energy demand</t>
  </si>
  <si>
    <t>detailed split of final energy consumption</t>
  </si>
  <si>
    <t>Agriculture sector summary</t>
  </si>
  <si>
    <t>Agriculture</t>
  </si>
  <si>
    <t>ICT and multimedia</t>
  </si>
  <si>
    <t>Miscellaneous building technologies</t>
  </si>
  <si>
    <t>Building lighting</t>
  </si>
  <si>
    <t>Street lighting</t>
  </si>
  <si>
    <t>Ventilation and others</t>
  </si>
  <si>
    <t>Services sector: Specific electric uses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</si>
  <si>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 per useful surface area</t>
    </r>
  </si>
  <si>
    <t>Thermal energy service per useful surface area</t>
  </si>
  <si>
    <t>Final energy consumption per useful surface area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</si>
  <si>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 per building</t>
    </r>
  </si>
  <si>
    <t>Thermal energy service per building</t>
  </si>
  <si>
    <t>Final energy consumption per building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</si>
  <si>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</t>
    </r>
  </si>
  <si>
    <t>System efficiency indicator of total stock</t>
  </si>
  <si>
    <t>Thermal energy service</t>
  </si>
  <si>
    <t>Final energy consumption</t>
  </si>
  <si>
    <t>Number of new and renovated buildings</t>
  </si>
  <si>
    <t>Services sector: Thermal uses in new and renovated buildings</t>
  </si>
  <si>
    <t>Number of buildings</t>
  </si>
  <si>
    <t>Services sector: Thermal uses</t>
  </si>
  <si>
    <t>Services sector summary</t>
  </si>
  <si>
    <t>Description</t>
  </si>
  <si>
    <t>Sheet</t>
  </si>
  <si>
    <t>Click on the link to jump to the sheet</t>
  </si>
  <si>
    <t>Energy intensity (toe/physical output index)</t>
  </si>
  <si>
    <t>Electricity</t>
  </si>
  <si>
    <t>Steam distributed</t>
  </si>
  <si>
    <t>Geothermal</t>
  </si>
  <si>
    <t>Solar</t>
  </si>
  <si>
    <t>Biomass and wastes</t>
  </si>
  <si>
    <t>Diesel oil (incl. biofuels)</t>
  </si>
  <si>
    <t>LPG</t>
  </si>
  <si>
    <t>Liquids</t>
  </si>
  <si>
    <t>Solids</t>
  </si>
  <si>
    <t>Commercial  refrigeration</t>
  </si>
  <si>
    <t>Ratio of energy service to energy consumption (system efficiency indicator)</t>
  </si>
  <si>
    <t>Gases</t>
  </si>
  <si>
    <t>Derived heat</t>
  </si>
  <si>
    <t>Cooling</t>
  </si>
  <si>
    <t>Space heating</t>
  </si>
  <si>
    <t>Specific electricity uses</t>
  </si>
  <si>
    <t>Catering</t>
  </si>
  <si>
    <t>Hot water</t>
  </si>
  <si>
    <t>Thermal uses</t>
  </si>
  <si>
    <t>Emissions per capita (kg CO2 / capita)</t>
  </si>
  <si>
    <t>Thermal energy service per capita (kWh useful / capita)</t>
  </si>
  <si>
    <t>Energy consumption per capita (kWh / capita)</t>
  </si>
  <si>
    <t>Emissions per useful surface area (kg CO2 / sqm)</t>
  </si>
  <si>
    <t>Thermal energy service per useful surface area (kWh useful / sqm)</t>
  </si>
  <si>
    <t>Energy consumption per useful surface area (kWh / sqm)</t>
  </si>
  <si>
    <t>Emissions per building (kg CO2 / representative building cell)</t>
  </si>
  <si>
    <t>Thermal energy service per building (kWh useful / representative building cell)</t>
  </si>
  <si>
    <t>Energy consumption per building (kWh / representative building cell)</t>
  </si>
  <si>
    <t>Additional building indicators</t>
  </si>
  <si>
    <t>Share of emissions in end-uses (in %)</t>
  </si>
  <si>
    <t>Emissions by end-uses (kt of CO2)</t>
  </si>
  <si>
    <t>Geothermal energy</t>
  </si>
  <si>
    <t>Liquid biofuels</t>
  </si>
  <si>
    <t>Biogas</t>
  </si>
  <si>
    <t>Renewable energies and wastes</t>
  </si>
  <si>
    <t>Gas/Diesel oil and other liquids (without biofuels)</t>
  </si>
  <si>
    <t>Liquified petroleum gas (LPG)</t>
  </si>
  <si>
    <t>Emissions by fuel - Eurostat structure (kt of CO2)</t>
  </si>
  <si>
    <t>Emissions</t>
  </si>
  <si>
    <t>Shares of energy consumption in end-uses (in %)</t>
  </si>
  <si>
    <t>Energy consumption by end-uses (ktoe)</t>
  </si>
  <si>
    <t>Energy consumption by fuel - Eurostat structure (ktoe)</t>
  </si>
  <si>
    <t>Energy consumption</t>
  </si>
  <si>
    <t>Avoided energy use (thermal integrity effect)</t>
  </si>
  <si>
    <t>(expressed in kWh/m2 of floor area and adjusted for weather conditions)</t>
  </si>
  <si>
    <t>Energy comfort for space heating purposes</t>
  </si>
  <si>
    <t>U-values (weighted average based on building stock per floor area, W/m2K)</t>
  </si>
  <si>
    <t>Building Characteristics and Energy Comfort</t>
  </si>
  <si>
    <t>New and renovated buildings useful surface area (in sqm/representative building cell)</t>
  </si>
  <si>
    <t>Services useful surface area (in sqm/representative building cell)</t>
  </si>
  <si>
    <t>Services useful surface area (in sqm/employee)</t>
  </si>
  <si>
    <t>Services useful surface area (in sqm/capita)</t>
  </si>
  <si>
    <t>Representative building cell size (employees/representative building cell)</t>
  </si>
  <si>
    <t>Value added per capita relative to EU28</t>
  </si>
  <si>
    <t>Value added per capita (€2010)</t>
  </si>
  <si>
    <t>Value added per employee (€2010)</t>
  </si>
  <si>
    <t>GDP per capita (€2010)</t>
  </si>
  <si>
    <t>Indicators</t>
  </si>
  <si>
    <t>Relative heating degree-days</t>
  </si>
  <si>
    <t>Mean heating degree-days over period 1980 - 2015</t>
  </si>
  <si>
    <t>Actual heating degree-days</t>
  </si>
  <si>
    <t>New and renovated buildings useful surface area (in 000 sqm)</t>
  </si>
  <si>
    <t>Total services useful surface area (in 000 sqm)</t>
  </si>
  <si>
    <t>Number of representative building cells</t>
  </si>
  <si>
    <t>Employment data (employees)</t>
  </si>
  <si>
    <t>Value added (M€2010)</t>
  </si>
  <si>
    <t>Gross Domestic product (M€2010)</t>
  </si>
  <si>
    <t>Population (inhabitants)</t>
  </si>
  <si>
    <t>Gases incl. biogas</t>
  </si>
  <si>
    <t>Gas/Diesel oil incl. biofuels (GDO)</t>
  </si>
  <si>
    <t>Electric space cooling</t>
  </si>
  <si>
    <t>Gas heat pumps</t>
  </si>
  <si>
    <t>Space cooling</t>
  </si>
  <si>
    <t>Circulation, other electricity</t>
  </si>
  <si>
    <t>Conventional electric heating</t>
  </si>
  <si>
    <t>Advanced electric heating</t>
  </si>
  <si>
    <t>Conventional gas heaters</t>
  </si>
  <si>
    <t>Stock of buildings</t>
  </si>
  <si>
    <t>Electricity in circulation and other use</t>
  </si>
  <si>
    <t>Final energy consumption (ktoe)</t>
  </si>
  <si>
    <t>Thermal energy service (ktoe useful)</t>
  </si>
  <si>
    <t>Ratio of energy service to energy consumption</t>
  </si>
  <si>
    <t>CO2 emissions (kt CO2)</t>
  </si>
  <si>
    <t>Solar (as of solar equiped buildings)</t>
  </si>
  <si>
    <t>Solar (as of total)</t>
  </si>
  <si>
    <t>Final energy consumption (kWh / representative building cell)</t>
  </si>
  <si>
    <t>Thermal energy service (kWh useful / representative building cell)</t>
  </si>
  <si>
    <t>CO2 emissions (kg CO2 / representative building cell)</t>
  </si>
  <si>
    <t>Final energy consumption (kWh / sqm)</t>
  </si>
  <si>
    <t>Thermal energy service (kWh useful / sqm)</t>
  </si>
  <si>
    <t>CO2 emissions (kg CO2 / sqm)</t>
  </si>
  <si>
    <t>ICT and multimedia (unit per capita)</t>
  </si>
  <si>
    <t>Miscellaneous building technologies (sqm per building cell)</t>
  </si>
  <si>
    <t>Street lighting (unit per capita)</t>
  </si>
  <si>
    <t>Ventilation and others (sqm per building cell)</t>
  </si>
  <si>
    <t>Penetration factor</t>
  </si>
  <si>
    <t>ICT and multimedia (W per appliance)</t>
  </si>
  <si>
    <t>Miscellaneous building technologies (W per serviced m2)</t>
  </si>
  <si>
    <t>Street lighting (W per appliance)</t>
  </si>
  <si>
    <t>Ventilation and others (W per serviced m2)</t>
  </si>
  <si>
    <t>W per new appliance (in average operating mode)</t>
  </si>
  <si>
    <t>W per appliance (in average operating mode)</t>
  </si>
  <si>
    <t>Operating hours per appliance</t>
  </si>
  <si>
    <t>ICT and multimedia (000 units)</t>
  </si>
  <si>
    <t>Miscellaneous building technologies (serviced mio m2)</t>
  </si>
  <si>
    <t>Street lighting (000 units)</t>
  </si>
  <si>
    <t>Ventilation and others (serviced mio m2)</t>
  </si>
  <si>
    <t>Number of replaced appliances</t>
  </si>
  <si>
    <t>Number of new appliances</t>
  </si>
  <si>
    <t>Stock of appliances</t>
  </si>
  <si>
    <t>Total MW installed (in average operating mode)</t>
  </si>
  <si>
    <t>Lumens per useful surface area (lumen per sqm)</t>
  </si>
  <si>
    <t>Emission intensity (kt of CO2 / ktoe)</t>
  </si>
  <si>
    <t>Useful energy demand intensity (toe useful / physical output index)</t>
  </si>
  <si>
    <t>Energy intensity (toe / physical output index)</t>
  </si>
  <si>
    <t>Value added intensity (toe / M€2010)</t>
  </si>
  <si>
    <t>Residual fuel oil and other liquids</t>
  </si>
  <si>
    <t>Gas/diesel oil (without biofuels)</t>
  </si>
  <si>
    <t>by fuel (EUROSTAT DATA)</t>
  </si>
  <si>
    <t>Energy consumption (ktoe)</t>
  </si>
  <si>
    <t>Idle capacity (production index)</t>
  </si>
  <si>
    <t>Decommissioned capacity (production index)</t>
  </si>
  <si>
    <t>Capacity investment (production index)</t>
  </si>
  <si>
    <t>Installed capacity (production index)</t>
  </si>
  <si>
    <t>Physical output (index)</t>
  </si>
  <si>
    <t>Pumping devices (electric)</t>
  </si>
  <si>
    <t>Pumping devices (diesel oil incl. biofuels)</t>
  </si>
  <si>
    <t>Specific heat uses</t>
  </si>
  <si>
    <t>Farming machine drives (diesel oil incl. biofuels)</t>
  </si>
  <si>
    <t>Low enthalpy heat</t>
  </si>
  <si>
    <t>Motor drives</t>
  </si>
  <si>
    <t>Ventilation</t>
  </si>
  <si>
    <t>Lighting</t>
  </si>
  <si>
    <t>Agriculture, forestry and fishing</t>
  </si>
  <si>
    <t>Market shares of energy uses (%)</t>
  </si>
  <si>
    <t>Biomass</t>
  </si>
  <si>
    <t>Gases (incl. biogas)</t>
  </si>
  <si>
    <t>Fuel oil and other liquids</t>
  </si>
  <si>
    <t>Detailed split of energy consumption (ktoe)</t>
  </si>
  <si>
    <t>Ratio of useful energy demand to final energy consumption (system efficiency indicator)</t>
  </si>
  <si>
    <t>Market shares of useful energy demand (%)</t>
  </si>
  <si>
    <t>Detailed split of useful energy demand (ktoe)</t>
  </si>
  <si>
    <t>Emission intensity (kt of CO2 per ktoe)</t>
  </si>
  <si>
    <t>Market shares of CO2 emissions by subsector (%)</t>
  </si>
  <si>
    <t>Detailed split of CO2 emissions by subsector (kt of CO2)</t>
  </si>
  <si>
    <t>JRC-IDEES - Integrated Database of the European Energy System (2000-2015)</t>
  </si>
  <si>
    <t>Services and Agriculture sector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</si>
  <si>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</si>
  <si>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</si>
  <si>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</si>
  <si>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</si>
  <si>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</si>
  <si>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</si>
  <si>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Building lighting (mio units)</t>
  </si>
  <si>
    <t>Building lighting (W per appliance)</t>
  </si>
  <si>
    <t>Building lighting (unit per building cell)</t>
  </si>
  <si>
    <t>version 1.0</t>
  </si>
  <si>
    <t>© European Union 2017-2018</t>
  </si>
  <si>
    <t>Commercial refrigeration (000 units)</t>
  </si>
  <si>
    <t>Commercial refrigeration (W per appliance)</t>
  </si>
  <si>
    <t>Commercial refrigeration (unit per capita)</t>
  </si>
  <si>
    <t>Commercial refrigeration</t>
  </si>
  <si>
    <t>Specific electric uses in services</t>
  </si>
  <si>
    <t>Prepared by JRC C.6</t>
  </si>
  <si>
    <t>The information made available is property of the Joint Research Centre of the European Commission.</t>
  </si>
  <si>
    <t>DE</t>
  </si>
  <si>
    <t>Germany</t>
  </si>
  <si>
    <t>DE - Services sector summary</t>
  </si>
  <si>
    <t>DE - Number of buildings</t>
  </si>
  <si>
    <t>DE - Final energy consumption</t>
  </si>
  <si>
    <t>DE - Thermal energy service</t>
  </si>
  <si>
    <t>DE - System efficiency indicators of total stock</t>
  </si>
  <si>
    <t>DE - CO2 emissions</t>
  </si>
  <si>
    <t>DE - Final energy consumption per building</t>
  </si>
  <si>
    <t>DE - Thermal energy service per building</t>
  </si>
  <si>
    <t>DE - CO2 emissions per building</t>
  </si>
  <si>
    <t>DE - Final energy consumption per useful surface area</t>
  </si>
  <si>
    <t>DE - Thermal energy service per useful surface area</t>
  </si>
  <si>
    <t>DE - CO2 emissions per useful surface area</t>
  </si>
  <si>
    <t>DE - Number of new and renovated buildings</t>
  </si>
  <si>
    <t>DE - Final energy consumption in new and renovated buildings</t>
  </si>
  <si>
    <t>DE - Thermal energy service in new and renovated buildings</t>
  </si>
  <si>
    <t>DE - System efficiency indicators in new and renovated buildings</t>
  </si>
  <si>
    <t>DE - CO2 emissions in new and renovated buildings</t>
  </si>
  <si>
    <t>DE - Final energy consumption in new and renovated buildings (per building)</t>
  </si>
  <si>
    <t>DE - Thermal energy service in new and renovated buildings (per building)</t>
  </si>
  <si>
    <t>DE - CO2 emissions in new and renovated buildings (per building)</t>
  </si>
  <si>
    <t>DE - Final energy consumption in new and renovated buildings (per surface area)</t>
  </si>
  <si>
    <t>DE - Thermal energy service in new and renovated buildings (per surface area)</t>
  </si>
  <si>
    <t>DE - CO2 emissions in new and renovated buildings (per surface area)</t>
  </si>
  <si>
    <t>DE - Specific electric uses in services</t>
  </si>
  <si>
    <t>DE - Ventilation and others</t>
  </si>
  <si>
    <t>DE - Street lighting</t>
  </si>
  <si>
    <t>DE - Building lighting</t>
  </si>
  <si>
    <t>DE - Commercial refrigeration</t>
  </si>
  <si>
    <t>DE - Miscellaneous building technologies</t>
  </si>
  <si>
    <t>DE - ICT and multimedia</t>
  </si>
  <si>
    <t>DE - Agriculture</t>
  </si>
  <si>
    <t>DE - Agriculture - final energy consumption</t>
  </si>
  <si>
    <t>DE - Agriculture - useful energy demand</t>
  </si>
  <si>
    <t>DE - Agriculture -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</si>
</sst>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_-;\-* #,##0.00_-;_-* &quot;-&quot;??_-;_-@_-"/>
    <numFmt numFmtId="165" formatCode="#,##0.000;\-#,##0.000;&quot;-&quot;"/>
    <numFmt numFmtId="166" formatCode="#,##0.0;\-#,##0.0;&quot;-&quot;"/>
    <numFmt numFmtId="167" formatCode="#,##0.000;\-#,##0.000;&quot;&quot;"/>
    <numFmt numFmtId="168" formatCode="0.0%;\-0.0%;&quot;-&quot;"/>
    <numFmt numFmtId="169" formatCode="#,##0;\-#,##0;&quot;-&quot;"/>
    <numFmt numFmtId="170" formatCode="#,##0.0;\-#,##0.0;&quot;&quot;"/>
    <numFmt numFmtId="171" formatCode="0.0;\-0.0;&quot;-&quot;"/>
    <numFmt numFmtId="172" formatCode="#,##0;\-#,##0;&quot;&quot;"/>
    <numFmt numFmtId="173" formatCode="#,##0.00;\-#,##0.00;&quot;-&quot;"/>
    <numFmt numFmtId="174" formatCode="#,##0.000000000000000000_ ;\-#,##0.000000000000000000\ "/>
    <numFmt numFmtId="175" formatCode="0.00%;\-0.00%;&quot;-&quot;"/>
    <numFmt numFmtId="176" formatCode="mmmm\ yyyy"/>
    <numFmt numFmtId="177" formatCode="#,##0.0"/>
    <numFmt numFmtId="178" formatCode="0.0;\-0.0;&quot;&quot;"/>
    <numFmt numFmtId="179" formatCode="0.000;\-0.000;&quot;&quot;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bscript"/>
      <sz val="9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b/>
      <sz val="8"/>
      <color theme="3" tint="-0.499984740745262"/>
      <name val="Calibri"/>
      <family val="2"/>
      <scheme val="minor"/>
    </font>
    <font>
      <sz val="8"/>
      <color theme="3" tint="-0.499984740745262"/>
      <name val="Calibri"/>
      <family val="2"/>
      <scheme val="minor"/>
    </font>
    <font>
      <b/>
      <sz val="8"/>
      <color rgb="FFC00000"/>
      <name val="Calibri"/>
      <family val="2"/>
      <scheme val="minor"/>
    </font>
    <font>
      <sz val="9"/>
      <color rgb="FFC0000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8"/>
      <color rgb="FFC00000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i/>
      <sz val="8"/>
      <color indexed="56"/>
      <name val="Calibri"/>
      <family val="2"/>
      <scheme val="minor"/>
    </font>
    <font>
      <sz val="10"/>
      <color rgb="FFC00000"/>
      <name val="Calibri"/>
      <family val="2"/>
      <scheme val="minor"/>
    </font>
    <font>
      <i/>
      <sz val="8"/>
      <color indexed="56" tint="-0.499984740745262"/>
      <name val="Calibri"/>
      <family val="2"/>
      <scheme val="minor"/>
    </font>
    <font>
      <sz val="9"/>
      <color theme="3" tint="-0.499984740745262"/>
      <name val="Calibri"/>
      <family val="2"/>
      <scheme val="minor"/>
    </font>
    <font>
      <i/>
      <sz val="8"/>
      <color rgb="FF002060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theme="6" tint="-0.499984740745262"/>
      <name val="Calibri"/>
      <family val="2"/>
      <scheme val="minor"/>
    </font>
    <font>
      <sz val="10"/>
      <color rgb="FF002060"/>
      <name val="Calibri"/>
      <family val="2"/>
      <scheme val="minor"/>
    </font>
    <font>
      <sz val="8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1" fillId="0" borderId="0"/>
    <xf numFmtId="0" fontId="12" fillId="0" borderId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238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3" fillId="0" borderId="0" xfId="0" applyFont="1"/>
    <xf numFmtId="0" fontId="5" fillId="0" borderId="0" xfId="3" applyFont="1" applyAlignment="1">
      <alignment horizontal="left" inden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3" applyFont="1"/>
    <xf numFmtId="0" fontId="4" fillId="0" borderId="0" xfId="3"/>
    <xf numFmtId="0" fontId="5" fillId="0" borderId="0" xfId="3" applyFont="1" applyAlignment="1">
      <alignment horizontal="left"/>
    </xf>
    <xf numFmtId="0" fontId="8" fillId="0" borderId="0" xfId="0" applyFont="1"/>
    <xf numFmtId="0" fontId="9" fillId="0" borderId="1" xfId="0" applyFont="1" applyBorder="1"/>
    <xf numFmtId="0" fontId="9" fillId="0" borderId="0" xfId="0" applyFont="1" applyBorder="1"/>
    <xf numFmtId="0" fontId="10" fillId="0" borderId="0" xfId="0" applyFont="1"/>
    <xf numFmtId="0" fontId="9" fillId="0" borderId="0" xfId="0" applyFont="1"/>
    <xf numFmtId="1" fontId="13" fillId="2" borderId="2" xfId="5" applyNumberFormat="1" applyFont="1" applyFill="1" applyBorder="1" applyAlignment="1">
      <alignment horizontal="center" vertical="center"/>
    </xf>
    <xf numFmtId="0" fontId="14" fillId="0" borderId="0" xfId="5" applyFont="1" applyAlignment="1">
      <alignment vertical="center"/>
    </xf>
    <xf numFmtId="0" fontId="14" fillId="3" borderId="0" xfId="5" applyFont="1" applyFill="1" applyAlignment="1">
      <alignment vertical="center"/>
    </xf>
    <xf numFmtId="166" fontId="14" fillId="3" borderId="1" xfId="1" applyNumberFormat="1" applyFont="1" applyFill="1" applyBorder="1" applyAlignment="1">
      <alignment vertical="center"/>
    </xf>
    <xf numFmtId="0" fontId="14" fillId="0" borderId="1" xfId="5" applyFont="1" applyFill="1" applyBorder="1" applyAlignment="1">
      <alignment horizontal="left" vertical="center" indent="2"/>
    </xf>
    <xf numFmtId="166" fontId="14" fillId="3" borderId="3" xfId="1" applyNumberFormat="1" applyFont="1" applyFill="1" applyBorder="1" applyAlignment="1">
      <alignment vertical="center"/>
    </xf>
    <xf numFmtId="0" fontId="14" fillId="0" borderId="3" xfId="5" applyFont="1" applyFill="1" applyBorder="1" applyAlignment="1">
      <alignment horizontal="left" vertical="center" indent="3"/>
    </xf>
    <xf numFmtId="166" fontId="14" fillId="3" borderId="0" xfId="1" applyNumberFormat="1" applyFont="1" applyFill="1" applyBorder="1" applyAlignment="1">
      <alignment vertical="center"/>
    </xf>
    <xf numFmtId="0" fontId="14" fillId="0" borderId="0" xfId="5" applyFont="1" applyFill="1" applyBorder="1" applyAlignment="1">
      <alignment horizontal="left" vertical="center" indent="3"/>
    </xf>
    <xf numFmtId="166" fontId="14" fillId="3" borderId="4" xfId="1" applyNumberFormat="1" applyFont="1" applyFill="1" applyBorder="1" applyAlignment="1">
      <alignment vertical="center"/>
    </xf>
    <xf numFmtId="0" fontId="14" fillId="0" borderId="4" xfId="5" applyFont="1" applyBorder="1" applyAlignment="1">
      <alignment horizontal="left" vertical="center" indent="2"/>
    </xf>
    <xf numFmtId="166" fontId="15" fillId="4" borderId="5" xfId="5" applyNumberFormat="1" applyFont="1" applyFill="1" applyBorder="1" applyAlignment="1">
      <alignment vertical="center"/>
    </xf>
    <xf numFmtId="0" fontId="16" fillId="4" borderId="5" xfId="5" applyFont="1" applyFill="1" applyBorder="1" applyAlignment="1">
      <alignment horizontal="left" vertical="center" indent="1"/>
    </xf>
    <xf numFmtId="0" fontId="14" fillId="3" borderId="0" xfId="5" applyNumberFormat="1" applyFont="1" applyFill="1" applyAlignment="1">
      <alignment vertical="center"/>
    </xf>
    <xf numFmtId="0" fontId="14" fillId="0" borderId="1" xfId="5" applyFont="1" applyFill="1" applyBorder="1" applyAlignment="1">
      <alignment horizontal="left" vertical="center" indent="3"/>
    </xf>
    <xf numFmtId="166" fontId="14" fillId="0" borderId="0" xfId="1" applyNumberFormat="1" applyFont="1" applyFill="1" applyBorder="1" applyAlignment="1">
      <alignment vertical="center"/>
    </xf>
    <xf numFmtId="166" fontId="15" fillId="4" borderId="4" xfId="5" applyNumberFormat="1" applyFont="1" applyFill="1" applyBorder="1" applyAlignment="1">
      <alignment vertical="center"/>
    </xf>
    <xf numFmtId="0" fontId="16" fillId="4" borderId="4" xfId="5" applyFont="1" applyFill="1" applyBorder="1" applyAlignment="1">
      <alignment horizontal="left" vertical="center" indent="1"/>
    </xf>
    <xf numFmtId="0" fontId="14" fillId="0" borderId="0" xfId="5" applyNumberFormat="1" applyFont="1" applyAlignment="1">
      <alignment vertical="center"/>
    </xf>
    <xf numFmtId="0" fontId="17" fillId="5" borderId="2" xfId="5" applyNumberFormat="1" applyFont="1" applyFill="1" applyBorder="1" applyAlignment="1">
      <alignment vertical="center"/>
    </xf>
    <xf numFmtId="0" fontId="18" fillId="5" borderId="2" xfId="5" applyNumberFormat="1" applyFont="1" applyFill="1" applyBorder="1" applyAlignment="1">
      <alignment horizontal="left" vertical="center"/>
    </xf>
    <xf numFmtId="167" fontId="14" fillId="3" borderId="1" xfId="5" applyNumberFormat="1" applyFont="1" applyFill="1" applyBorder="1" applyAlignment="1">
      <alignment vertical="center"/>
    </xf>
    <xf numFmtId="167" fontId="14" fillId="3" borderId="0" xfId="5" applyNumberFormat="1" applyFont="1" applyFill="1" applyBorder="1" applyAlignment="1">
      <alignment vertical="center"/>
    </xf>
    <xf numFmtId="167" fontId="14" fillId="3" borderId="5" xfId="5" applyNumberFormat="1" applyFont="1" applyFill="1" applyBorder="1" applyAlignment="1">
      <alignment vertical="center"/>
    </xf>
    <xf numFmtId="167" fontId="19" fillId="4" borderId="2" xfId="1" applyNumberFormat="1" applyFont="1" applyFill="1" applyBorder="1" applyAlignment="1">
      <alignment vertical="center"/>
    </xf>
    <xf numFmtId="0" fontId="16" fillId="4" borderId="2" xfId="5" applyFont="1" applyFill="1" applyBorder="1" applyAlignment="1">
      <alignment horizontal="left" vertical="center" indent="1"/>
    </xf>
    <xf numFmtId="168" fontId="14" fillId="3" borderId="2" xfId="5" applyNumberFormat="1" applyFont="1" applyFill="1" applyBorder="1" applyAlignment="1">
      <alignment vertical="center"/>
    </xf>
    <xf numFmtId="0" fontId="20" fillId="0" borderId="2" xfId="5" applyFont="1" applyFill="1" applyBorder="1" applyAlignment="1">
      <alignment horizontal="left" vertical="center" indent="2"/>
    </xf>
    <xf numFmtId="168" fontId="14" fillId="3" borderId="1" xfId="5" applyNumberFormat="1" applyFont="1" applyFill="1" applyBorder="1" applyAlignment="1">
      <alignment vertical="center"/>
    </xf>
    <xf numFmtId="168" fontId="14" fillId="3" borderId="0" xfId="5" applyNumberFormat="1" applyFont="1" applyFill="1" applyBorder="1" applyAlignment="1">
      <alignment vertical="center"/>
    </xf>
    <xf numFmtId="168" fontId="14" fillId="3" borderId="5" xfId="5" applyNumberFormat="1" applyFont="1" applyFill="1" applyBorder="1" applyAlignment="1">
      <alignment vertical="center"/>
    </xf>
    <xf numFmtId="0" fontId="20" fillId="0" borderId="2" xfId="5" applyFont="1" applyBorder="1" applyAlignment="1">
      <alignment horizontal="left" vertical="center" indent="2"/>
    </xf>
    <xf numFmtId="168" fontId="19" fillId="4" borderId="2" xfId="2" applyNumberFormat="1" applyFont="1" applyFill="1" applyBorder="1" applyAlignment="1">
      <alignment vertical="center"/>
    </xf>
    <xf numFmtId="166" fontId="14" fillId="0" borderId="1" xfId="5" applyNumberFormat="1" applyFont="1" applyBorder="1" applyAlignment="1">
      <alignment vertical="center"/>
    </xf>
    <xf numFmtId="0" fontId="14" fillId="3" borderId="1" xfId="5" applyFont="1" applyFill="1" applyBorder="1" applyAlignment="1">
      <alignment horizontal="left" vertical="center" indent="2"/>
    </xf>
    <xf numFmtId="166" fontId="14" fillId="0" borderId="0" xfId="5" applyNumberFormat="1" applyFont="1" applyBorder="1" applyAlignment="1">
      <alignment vertical="center"/>
    </xf>
    <xf numFmtId="0" fontId="14" fillId="3" borderId="0" xfId="5" applyFont="1" applyFill="1" applyBorder="1" applyAlignment="1">
      <alignment horizontal="left" vertical="center" indent="2"/>
    </xf>
    <xf numFmtId="0" fontId="14" fillId="3" borderId="0" xfId="5" applyFont="1" applyFill="1" applyBorder="1" applyAlignment="1">
      <alignment horizontal="left" vertical="center" indent="3"/>
    </xf>
    <xf numFmtId="166" fontId="14" fillId="0" borderId="5" xfId="5" applyNumberFormat="1" applyFont="1" applyBorder="1" applyAlignment="1">
      <alignment vertical="center"/>
    </xf>
    <xf numFmtId="0" fontId="14" fillId="3" borderId="5" xfId="5" applyFont="1" applyFill="1" applyBorder="1" applyAlignment="1">
      <alignment horizontal="left" vertical="center" indent="2"/>
    </xf>
    <xf numFmtId="166" fontId="15" fillId="4" borderId="2" xfId="5" applyNumberFormat="1" applyFont="1" applyFill="1" applyBorder="1" applyAlignment="1">
      <alignment vertical="center"/>
    </xf>
    <xf numFmtId="166" fontId="14" fillId="3" borderId="0" xfId="5" applyNumberFormat="1" applyFont="1" applyFill="1" applyAlignment="1">
      <alignment vertical="center"/>
    </xf>
    <xf numFmtId="166" fontId="14" fillId="0" borderId="1" xfId="5" applyNumberFormat="1" applyFont="1" applyFill="1" applyBorder="1" applyAlignment="1">
      <alignment vertical="center"/>
    </xf>
    <xf numFmtId="166" fontId="14" fillId="0" borderId="5" xfId="5" applyNumberFormat="1" applyFont="1" applyFill="1" applyBorder="1" applyAlignment="1">
      <alignment vertical="center"/>
    </xf>
    <xf numFmtId="0" fontId="14" fillId="0" borderId="5" xfId="5" applyFont="1" applyFill="1" applyBorder="1" applyAlignment="1">
      <alignment horizontal="left" vertical="center" indent="2"/>
    </xf>
    <xf numFmtId="166" fontId="13" fillId="4" borderId="0" xfId="5" applyNumberFormat="1" applyFont="1" applyFill="1" applyBorder="1" applyAlignment="1">
      <alignment vertical="center"/>
    </xf>
    <xf numFmtId="0" fontId="20" fillId="4" borderId="0" xfId="5" applyFont="1" applyFill="1" applyBorder="1" applyAlignment="1">
      <alignment horizontal="left" vertical="center" indent="2"/>
    </xf>
    <xf numFmtId="169" fontId="14" fillId="4" borderId="5" xfId="5" applyNumberFormat="1" applyFont="1" applyFill="1" applyBorder="1" applyAlignment="1">
      <alignment vertical="center"/>
    </xf>
    <xf numFmtId="0" fontId="19" fillId="4" borderId="5" xfId="5" applyFont="1" applyFill="1" applyBorder="1" applyAlignment="1">
      <alignment horizontal="left" vertical="center" indent="1"/>
    </xf>
    <xf numFmtId="165" fontId="13" fillId="4" borderId="5" xfId="5" applyNumberFormat="1" applyFont="1" applyFill="1" applyBorder="1" applyAlignment="1">
      <alignment vertical="center"/>
    </xf>
    <xf numFmtId="170" fontId="14" fillId="0" borderId="1" xfId="5" applyNumberFormat="1" applyFont="1" applyFill="1" applyBorder="1" applyAlignment="1">
      <alignment vertical="center"/>
    </xf>
    <xf numFmtId="167" fontId="14" fillId="0" borderId="1" xfId="5" applyNumberFormat="1" applyFont="1" applyFill="1" applyBorder="1" applyAlignment="1">
      <alignment vertical="center"/>
    </xf>
    <xf numFmtId="0" fontId="13" fillId="0" borderId="1" xfId="5" applyFont="1" applyFill="1" applyBorder="1" applyAlignment="1">
      <alignment horizontal="left" vertical="center" indent="1"/>
    </xf>
    <xf numFmtId="166" fontId="14" fillId="0" borderId="0" xfId="5" applyNumberFormat="1" applyFont="1" applyFill="1" applyBorder="1" applyAlignment="1">
      <alignment vertical="center"/>
    </xf>
    <xf numFmtId="0" fontId="13" fillId="0" borderId="0" xfId="5" applyFont="1" applyFill="1" applyBorder="1" applyAlignment="1">
      <alignment horizontal="left" vertical="center" indent="1"/>
    </xf>
    <xf numFmtId="165" fontId="14" fillId="0" borderId="0" xfId="5" applyNumberFormat="1" applyFont="1" applyFill="1" applyBorder="1" applyAlignment="1">
      <alignment vertical="center"/>
    </xf>
    <xf numFmtId="165" fontId="14" fillId="0" borderId="5" xfId="5" applyNumberFormat="1" applyFont="1" applyFill="1" applyBorder="1" applyAlignment="1">
      <alignment vertical="center"/>
    </xf>
    <xf numFmtId="0" fontId="13" fillId="0" borderId="5" xfId="5" applyFont="1" applyFill="1" applyBorder="1" applyAlignment="1">
      <alignment horizontal="left" vertical="center" indent="1"/>
    </xf>
    <xf numFmtId="165" fontId="14" fillId="0" borderId="1" xfId="5" applyNumberFormat="1" applyFont="1" applyFill="1" applyBorder="1" applyAlignment="1">
      <alignment vertical="center"/>
    </xf>
    <xf numFmtId="169" fontId="14" fillId="0" borderId="0" xfId="5" applyNumberFormat="1" applyFont="1" applyFill="1" applyBorder="1" applyAlignment="1">
      <alignment vertical="center"/>
    </xf>
    <xf numFmtId="169" fontId="14" fillId="0" borderId="5" xfId="5" applyNumberFormat="1" applyFont="1" applyFill="1" applyBorder="1" applyAlignment="1">
      <alignment vertical="center"/>
    </xf>
    <xf numFmtId="0" fontId="20" fillId="0" borderId="1" xfId="5" applyFont="1" applyFill="1" applyBorder="1" applyAlignment="1">
      <alignment horizontal="left" vertical="center"/>
    </xf>
    <xf numFmtId="0" fontId="13" fillId="0" borderId="0" xfId="5" applyFont="1" applyFill="1" applyBorder="1" applyAlignment="1">
      <alignment horizontal="left" vertical="center"/>
    </xf>
    <xf numFmtId="0" fontId="13" fillId="0" borderId="5" xfId="5" applyFont="1" applyFill="1" applyBorder="1" applyAlignment="1">
      <alignment horizontal="left" vertical="center"/>
    </xf>
    <xf numFmtId="172" fontId="14" fillId="0" borderId="1" xfId="5" applyNumberFormat="1" applyFont="1" applyFill="1" applyBorder="1" applyAlignment="1">
      <alignment vertical="center"/>
    </xf>
    <xf numFmtId="0" fontId="13" fillId="0" borderId="1" xfId="5" applyFont="1" applyFill="1" applyBorder="1" applyAlignment="1">
      <alignment horizontal="left" vertical="center"/>
    </xf>
    <xf numFmtId="172" fontId="14" fillId="0" borderId="0" xfId="5" applyNumberFormat="1" applyFont="1" applyFill="1" applyBorder="1" applyAlignment="1">
      <alignment vertical="center"/>
    </xf>
    <xf numFmtId="169" fontId="14" fillId="0" borderId="3" xfId="5" applyNumberFormat="1" applyFont="1" applyFill="1" applyBorder="1" applyAlignment="1">
      <alignment vertical="center"/>
    </xf>
    <xf numFmtId="0" fontId="13" fillId="0" borderId="3" xfId="5" applyFont="1" applyFill="1" applyBorder="1" applyAlignment="1">
      <alignment horizontal="left" vertical="center"/>
    </xf>
    <xf numFmtId="169" fontId="14" fillId="0" borderId="1" xfId="5" applyNumberFormat="1" applyFont="1" applyFill="1" applyBorder="1" applyAlignment="1">
      <alignment vertical="center"/>
    </xf>
    <xf numFmtId="0" fontId="21" fillId="2" borderId="2" xfId="5" applyFont="1" applyFill="1" applyBorder="1" applyAlignment="1">
      <alignment horizontal="left" vertical="center"/>
    </xf>
    <xf numFmtId="169" fontId="14" fillId="3" borderId="1" xfId="1" applyNumberFormat="1" applyFont="1" applyFill="1" applyBorder="1" applyAlignment="1">
      <alignment vertical="center"/>
    </xf>
    <xf numFmtId="169" fontId="14" fillId="3" borderId="0" xfId="1" applyNumberFormat="1" applyFont="1" applyFill="1" applyAlignment="1">
      <alignment vertical="center"/>
    </xf>
    <xf numFmtId="0" fontId="14" fillId="3" borderId="0" xfId="5" applyFont="1" applyFill="1" applyAlignment="1">
      <alignment horizontal="left" vertical="center" indent="2"/>
    </xf>
    <xf numFmtId="169" fontId="22" fillId="4" borderId="2" xfId="1" applyNumberFormat="1" applyFont="1" applyFill="1" applyBorder="1" applyAlignment="1">
      <alignment vertical="center"/>
    </xf>
    <xf numFmtId="0" fontId="23" fillId="4" borderId="2" xfId="5" applyFont="1" applyFill="1" applyBorder="1" applyAlignment="1">
      <alignment horizontal="left" vertical="center" indent="1"/>
    </xf>
    <xf numFmtId="0" fontId="20" fillId="3" borderId="1" xfId="5" applyFont="1" applyFill="1" applyBorder="1" applyAlignment="1">
      <alignment horizontal="left" vertical="center" indent="2"/>
    </xf>
    <xf numFmtId="169" fontId="24" fillId="3" borderId="6" xfId="1" applyNumberFormat="1" applyFont="1" applyFill="1" applyBorder="1" applyAlignment="1">
      <alignment vertical="center"/>
    </xf>
    <xf numFmtId="0" fontId="20" fillId="3" borderId="6" xfId="5" applyFont="1" applyFill="1" applyBorder="1" applyAlignment="1">
      <alignment horizontal="left" vertical="center" indent="2"/>
    </xf>
    <xf numFmtId="169" fontId="14" fillId="3" borderId="0" xfId="1" applyNumberFormat="1" applyFont="1" applyFill="1" applyBorder="1" applyAlignment="1">
      <alignment vertical="center"/>
    </xf>
    <xf numFmtId="169" fontId="14" fillId="0" borderId="0" xfId="1" applyNumberFormat="1" applyFont="1" applyFill="1" applyAlignment="1">
      <alignment vertical="center"/>
    </xf>
    <xf numFmtId="169" fontId="20" fillId="3" borderId="7" xfId="1" applyNumberFormat="1" applyFont="1" applyFill="1" applyBorder="1" applyAlignment="1">
      <alignment vertical="center"/>
    </xf>
    <xf numFmtId="0" fontId="20" fillId="3" borderId="7" xfId="5" applyFont="1" applyFill="1" applyBorder="1" applyAlignment="1">
      <alignment horizontal="left" vertical="center" indent="2"/>
    </xf>
    <xf numFmtId="169" fontId="19" fillId="6" borderId="2" xfId="1" applyNumberFormat="1" applyFont="1" applyFill="1" applyBorder="1" applyAlignment="1">
      <alignment vertical="center"/>
    </xf>
    <xf numFmtId="0" fontId="25" fillId="6" borderId="2" xfId="5" applyFont="1" applyFill="1" applyBorder="1" applyAlignment="1">
      <alignment horizontal="left" vertical="center"/>
    </xf>
    <xf numFmtId="166" fontId="14" fillId="3" borderId="0" xfId="1" applyNumberFormat="1" applyFont="1" applyFill="1" applyAlignment="1">
      <alignment vertical="center"/>
    </xf>
    <xf numFmtId="166" fontId="22" fillId="4" borderId="2" xfId="1" applyNumberFormat="1" applyFont="1" applyFill="1" applyBorder="1" applyAlignment="1">
      <alignment vertical="center"/>
    </xf>
    <xf numFmtId="166" fontId="24" fillId="3" borderId="6" xfId="1" applyNumberFormat="1" applyFont="1" applyFill="1" applyBorder="1" applyAlignment="1">
      <alignment vertical="center"/>
    </xf>
    <xf numFmtId="166" fontId="14" fillId="0" borderId="0" xfId="1" applyNumberFormat="1" applyFont="1" applyFill="1" applyAlignment="1">
      <alignment vertical="center"/>
    </xf>
    <xf numFmtId="166" fontId="14" fillId="3" borderId="7" xfId="1" applyNumberFormat="1" applyFont="1" applyFill="1" applyBorder="1" applyAlignment="1">
      <alignment vertical="center"/>
    </xf>
    <xf numFmtId="0" fontId="14" fillId="3" borderId="7" xfId="5" applyFont="1" applyFill="1" applyBorder="1" applyAlignment="1">
      <alignment horizontal="left" vertical="center" indent="2"/>
    </xf>
    <xf numFmtId="166" fontId="19" fillId="6" borderId="2" xfId="1" applyNumberFormat="1" applyFont="1" applyFill="1" applyBorder="1" applyAlignment="1">
      <alignment vertical="center"/>
    </xf>
    <xf numFmtId="166" fontId="26" fillId="3" borderId="6" xfId="1" applyNumberFormat="1" applyFont="1" applyFill="1" applyBorder="1" applyAlignment="1">
      <alignment vertical="center"/>
    </xf>
    <xf numFmtId="165" fontId="14" fillId="3" borderId="1" xfId="1" applyNumberFormat="1" applyFont="1" applyFill="1" applyBorder="1" applyAlignment="1">
      <alignment vertical="center"/>
    </xf>
    <xf numFmtId="165" fontId="14" fillId="3" borderId="0" xfId="1" applyNumberFormat="1" applyFont="1" applyFill="1" applyAlignment="1">
      <alignment vertical="center"/>
    </xf>
    <xf numFmtId="165" fontId="22" fillId="4" borderId="2" xfId="1" applyNumberFormat="1" applyFont="1" applyFill="1" applyBorder="1" applyAlignment="1">
      <alignment vertical="center"/>
    </xf>
    <xf numFmtId="165" fontId="20" fillId="3" borderId="6" xfId="1" applyNumberFormat="1" applyFont="1" applyFill="1" applyBorder="1" applyAlignment="1">
      <alignment vertical="center"/>
    </xf>
    <xf numFmtId="165" fontId="14" fillId="3" borderId="0" xfId="1" applyNumberFormat="1" applyFont="1" applyFill="1" applyBorder="1" applyAlignment="1">
      <alignment vertical="center"/>
    </xf>
    <xf numFmtId="165" fontId="14" fillId="0" borderId="0" xfId="1" applyNumberFormat="1" applyFont="1" applyFill="1" applyAlignment="1">
      <alignment vertical="center"/>
    </xf>
    <xf numFmtId="165" fontId="14" fillId="3" borderId="7" xfId="1" applyNumberFormat="1" applyFont="1" applyFill="1" applyBorder="1" applyAlignment="1">
      <alignment vertical="center"/>
    </xf>
    <xf numFmtId="165" fontId="19" fillId="6" borderId="2" xfId="1" applyNumberFormat="1" applyFont="1" applyFill="1" applyBorder="1" applyAlignment="1">
      <alignment vertical="center"/>
    </xf>
    <xf numFmtId="166" fontId="20" fillId="3" borderId="6" xfId="1" applyNumberFormat="1" applyFont="1" applyFill="1" applyBorder="1" applyAlignment="1">
      <alignment vertical="center"/>
    </xf>
    <xf numFmtId="166" fontId="20" fillId="3" borderId="1" xfId="1" applyNumberFormat="1" applyFont="1" applyFill="1" applyBorder="1" applyAlignment="1">
      <alignment vertical="center"/>
    </xf>
    <xf numFmtId="169" fontId="20" fillId="3" borderId="1" xfId="1" applyNumberFormat="1" applyFont="1" applyFill="1" applyBorder="1" applyAlignment="1">
      <alignment vertical="center"/>
    </xf>
    <xf numFmtId="169" fontId="20" fillId="3" borderId="6" xfId="1" applyNumberFormat="1" applyFont="1" applyFill="1" applyBorder="1" applyAlignment="1">
      <alignment vertical="center"/>
    </xf>
    <xf numFmtId="0" fontId="21" fillId="2" borderId="2" xfId="5" applyFont="1" applyFill="1" applyBorder="1" applyAlignment="1">
      <alignment horizontal="left" vertical="center" wrapText="1"/>
    </xf>
    <xf numFmtId="166" fontId="14" fillId="3" borderId="6" xfId="1" applyNumberFormat="1" applyFont="1" applyFill="1" applyBorder="1" applyAlignment="1">
      <alignment vertical="center"/>
    </xf>
    <xf numFmtId="165" fontId="14" fillId="3" borderId="6" xfId="1" applyNumberFormat="1" applyFont="1" applyFill="1" applyBorder="1" applyAlignment="1">
      <alignment vertical="center"/>
    </xf>
    <xf numFmtId="165" fontId="14" fillId="0" borderId="1" xfId="5" applyNumberFormat="1" applyFont="1" applyBorder="1" applyAlignment="1">
      <alignment vertical="center"/>
    </xf>
    <xf numFmtId="165" fontId="14" fillId="0" borderId="0" xfId="5" applyNumberFormat="1" applyFont="1" applyBorder="1" applyAlignment="1">
      <alignment vertical="center"/>
    </xf>
    <xf numFmtId="165" fontId="14" fillId="0" borderId="0" xfId="5" applyNumberFormat="1" applyFont="1" applyAlignment="1">
      <alignment vertical="center"/>
    </xf>
    <xf numFmtId="165" fontId="23" fillId="6" borderId="2" xfId="2" applyNumberFormat="1" applyFont="1" applyFill="1" applyBorder="1" applyAlignment="1">
      <alignment vertical="center"/>
    </xf>
    <xf numFmtId="0" fontId="18" fillId="6" borderId="2" xfId="5" applyFont="1" applyFill="1" applyBorder="1" applyAlignment="1">
      <alignment horizontal="left" vertical="center"/>
    </xf>
    <xf numFmtId="166" fontId="14" fillId="0" borderId="0" xfId="5" applyNumberFormat="1" applyFont="1" applyAlignment="1">
      <alignment vertical="center"/>
    </xf>
    <xf numFmtId="166" fontId="23" fillId="6" borderId="2" xfId="5" applyNumberFormat="1" applyFont="1" applyFill="1" applyBorder="1" applyAlignment="1">
      <alignment vertical="center"/>
    </xf>
    <xf numFmtId="166" fontId="14" fillId="0" borderId="0" xfId="5" applyNumberFormat="1" applyFont="1" applyFill="1" applyAlignment="1">
      <alignment vertical="center"/>
    </xf>
    <xf numFmtId="171" fontId="14" fillId="0" borderId="1" xfId="5" applyNumberFormat="1" applyFont="1" applyBorder="1" applyAlignment="1">
      <alignment vertical="center"/>
    </xf>
    <xf numFmtId="171" fontId="14" fillId="0" borderId="0" xfId="5" applyNumberFormat="1" applyFont="1" applyBorder="1" applyAlignment="1">
      <alignment vertical="center"/>
    </xf>
    <xf numFmtId="171" fontId="14" fillId="0" borderId="0" xfId="5" applyNumberFormat="1" applyFont="1" applyAlignment="1">
      <alignment vertical="center"/>
    </xf>
    <xf numFmtId="171" fontId="23" fillId="6" borderId="2" xfId="5" applyNumberFormat="1" applyFont="1" applyFill="1" applyBorder="1" applyAlignment="1">
      <alignment vertical="center"/>
    </xf>
    <xf numFmtId="172" fontId="14" fillId="0" borderId="1" xfId="5" applyNumberFormat="1" applyFont="1" applyBorder="1" applyAlignment="1">
      <alignment vertical="center"/>
    </xf>
    <xf numFmtId="172" fontId="14" fillId="0" borderId="0" xfId="5" applyNumberFormat="1" applyFont="1" applyBorder="1" applyAlignment="1">
      <alignment vertical="center"/>
    </xf>
    <xf numFmtId="172" fontId="14" fillId="0" borderId="0" xfId="5" applyNumberFormat="1" applyFont="1" applyAlignment="1">
      <alignment vertical="center"/>
    </xf>
    <xf numFmtId="169" fontId="14" fillId="0" borderId="1" xfId="5" applyNumberFormat="1" applyFont="1" applyBorder="1" applyAlignment="1">
      <alignment vertical="center"/>
    </xf>
    <xf numFmtId="169" fontId="14" fillId="0" borderId="0" xfId="5" applyNumberFormat="1" applyFont="1" applyBorder="1" applyAlignment="1">
      <alignment vertical="center"/>
    </xf>
    <xf numFmtId="169" fontId="14" fillId="0" borderId="0" xfId="5" applyNumberFormat="1" applyFont="1" applyAlignment="1">
      <alignment vertical="center"/>
    </xf>
    <xf numFmtId="166" fontId="14" fillId="4" borderId="1" xfId="5" applyNumberFormat="1" applyFont="1" applyFill="1" applyBorder="1" applyAlignment="1">
      <alignment vertical="center"/>
    </xf>
    <xf numFmtId="0" fontId="27" fillId="4" borderId="1" xfId="5" applyFont="1" applyFill="1" applyBorder="1" applyAlignment="1">
      <alignment horizontal="left" vertical="center"/>
    </xf>
    <xf numFmtId="166" fontId="14" fillId="4" borderId="5" xfId="5" applyNumberFormat="1" applyFont="1" applyFill="1" applyBorder="1" applyAlignment="1">
      <alignment vertical="center"/>
    </xf>
    <xf numFmtId="0" fontId="27" fillId="4" borderId="5" xfId="5" applyFont="1" applyFill="1" applyBorder="1" applyAlignment="1">
      <alignment horizontal="left" vertical="center"/>
    </xf>
    <xf numFmtId="0" fontId="17" fillId="3" borderId="0" xfId="5" applyFont="1" applyFill="1" applyBorder="1" applyAlignment="1">
      <alignment horizontal="left" vertical="center"/>
    </xf>
    <xf numFmtId="171" fontId="14" fillId="4" borderId="2" xfId="5" applyNumberFormat="1" applyFont="1" applyFill="1" applyBorder="1" applyAlignment="1">
      <alignment vertical="center"/>
    </xf>
    <xf numFmtId="0" fontId="27" fillId="4" borderId="2" xfId="5" applyFont="1" applyFill="1" applyBorder="1" applyAlignment="1">
      <alignment horizontal="left" vertical="center"/>
    </xf>
    <xf numFmtId="0" fontId="17" fillId="3" borderId="0" xfId="5" applyFont="1" applyFill="1" applyAlignment="1">
      <alignment horizontal="left" vertical="center"/>
    </xf>
    <xf numFmtId="169" fontId="14" fillId="4" borderId="1" xfId="5" applyNumberFormat="1" applyFont="1" applyFill="1" applyBorder="1" applyAlignment="1">
      <alignment vertical="center"/>
    </xf>
    <xf numFmtId="169" fontId="14" fillId="4" borderId="0" xfId="5" applyNumberFormat="1" applyFont="1" applyFill="1" applyBorder="1" applyAlignment="1">
      <alignment vertical="center"/>
    </xf>
    <xf numFmtId="0" fontId="27" fillId="4" borderId="0" xfId="5" applyFont="1" applyFill="1" applyBorder="1" applyAlignment="1">
      <alignment horizontal="left" vertical="center"/>
    </xf>
    <xf numFmtId="165" fontId="14" fillId="4" borderId="7" xfId="5" applyNumberFormat="1" applyFont="1" applyFill="1" applyBorder="1" applyAlignment="1">
      <alignment vertical="center"/>
    </xf>
    <xf numFmtId="0" fontId="27" fillId="4" borderId="7" xfId="5" applyFont="1" applyFill="1" applyBorder="1" applyAlignment="1">
      <alignment horizontal="left" vertical="center"/>
    </xf>
    <xf numFmtId="166" fontId="14" fillId="4" borderId="2" xfId="5" applyNumberFormat="1" applyFont="1" applyFill="1" applyBorder="1" applyAlignment="1">
      <alignment vertical="center"/>
    </xf>
    <xf numFmtId="173" fontId="22" fillId="4" borderId="1" xfId="5" applyNumberFormat="1" applyFont="1" applyFill="1" applyBorder="1" applyAlignment="1">
      <alignment vertical="center"/>
    </xf>
    <xf numFmtId="0" fontId="23" fillId="4" borderId="1" xfId="5" applyFont="1" applyFill="1" applyBorder="1" applyAlignment="1">
      <alignment horizontal="left" vertical="center"/>
    </xf>
    <xf numFmtId="166" fontId="22" fillId="4" borderId="0" xfId="5" applyNumberFormat="1" applyFont="1" applyFill="1" applyBorder="1" applyAlignment="1">
      <alignment vertical="center"/>
    </xf>
    <xf numFmtId="0" fontId="23" fillId="4" borderId="0" xfId="5" applyFont="1" applyFill="1" applyBorder="1" applyAlignment="1">
      <alignment horizontal="left" vertical="center"/>
    </xf>
    <xf numFmtId="166" fontId="22" fillId="4" borderId="5" xfId="5" applyNumberFormat="1" applyFont="1" applyFill="1" applyBorder="1" applyAlignment="1">
      <alignment vertical="center"/>
    </xf>
    <xf numFmtId="0" fontId="23" fillId="4" borderId="5" xfId="5" applyFont="1" applyFill="1" applyBorder="1" applyAlignment="1">
      <alignment horizontal="left" vertical="center"/>
    </xf>
    <xf numFmtId="166" fontId="14" fillId="6" borderId="2" xfId="5" applyNumberFormat="1" applyFont="1" applyFill="1" applyBorder="1" applyAlignment="1">
      <alignment vertical="center"/>
    </xf>
    <xf numFmtId="0" fontId="23" fillId="6" borderId="2" xfId="5" applyFont="1" applyFill="1" applyBorder="1" applyAlignment="1">
      <alignment horizontal="left" vertical="center"/>
    </xf>
    <xf numFmtId="166" fontId="22" fillId="4" borderId="2" xfId="5" applyNumberFormat="1" applyFont="1" applyFill="1" applyBorder="1" applyAlignment="1">
      <alignment vertical="center"/>
    </xf>
    <xf numFmtId="0" fontId="28" fillId="4" borderId="2" xfId="5" applyFont="1" applyFill="1" applyBorder="1" applyAlignment="1">
      <alignment horizontal="left" vertical="center" indent="1"/>
    </xf>
    <xf numFmtId="174" fontId="14" fillId="0" borderId="0" xfId="5" applyNumberFormat="1" applyFont="1" applyAlignment="1">
      <alignment vertical="center"/>
    </xf>
    <xf numFmtId="166" fontId="22" fillId="6" borderId="1" xfId="5" applyNumberFormat="1" applyFont="1" applyFill="1" applyBorder="1" applyAlignment="1">
      <alignment vertical="center"/>
    </xf>
    <xf numFmtId="0" fontId="23" fillId="6" borderId="1" xfId="5" applyFont="1" applyFill="1" applyBorder="1" applyAlignment="1">
      <alignment horizontal="left" vertical="center"/>
    </xf>
    <xf numFmtId="166" fontId="22" fillId="4" borderId="3" xfId="5" applyNumberFormat="1" applyFont="1" applyFill="1" applyBorder="1" applyAlignment="1">
      <alignment vertical="center"/>
    </xf>
    <xf numFmtId="0" fontId="23" fillId="4" borderId="3" xfId="5" applyFont="1" applyFill="1" applyBorder="1" applyAlignment="1">
      <alignment horizontal="left" vertical="center" indent="1"/>
    </xf>
    <xf numFmtId="166" fontId="22" fillId="4" borderId="6" xfId="5" applyNumberFormat="1" applyFont="1" applyFill="1" applyBorder="1" applyAlignment="1">
      <alignment vertical="center"/>
    </xf>
    <xf numFmtId="0" fontId="23" fillId="4" borderId="6" xfId="5" applyFont="1" applyFill="1" applyBorder="1" applyAlignment="1">
      <alignment horizontal="left" vertical="center" indent="1"/>
    </xf>
    <xf numFmtId="166" fontId="22" fillId="6" borderId="5" xfId="5" applyNumberFormat="1" applyFont="1" applyFill="1" applyBorder="1" applyAlignment="1">
      <alignment vertical="center"/>
    </xf>
    <xf numFmtId="0" fontId="23" fillId="6" borderId="5" xfId="5" applyFont="1" applyFill="1" applyBorder="1" applyAlignment="1">
      <alignment horizontal="left" vertical="center"/>
    </xf>
    <xf numFmtId="166" fontId="22" fillId="6" borderId="2" xfId="5" applyNumberFormat="1" applyFont="1" applyFill="1" applyBorder="1" applyAlignment="1">
      <alignment vertical="center"/>
    </xf>
    <xf numFmtId="3" fontId="14" fillId="3" borderId="0" xfId="5" applyNumberFormat="1" applyFont="1" applyFill="1" applyAlignment="1">
      <alignment vertical="center"/>
    </xf>
    <xf numFmtId="173" fontId="29" fillId="0" borderId="1" xfId="5" applyNumberFormat="1" applyFont="1" applyFill="1" applyBorder="1" applyAlignment="1">
      <alignment vertical="center"/>
    </xf>
    <xf numFmtId="0" fontId="29" fillId="0" borderId="1" xfId="5" applyFont="1" applyFill="1" applyBorder="1" applyAlignment="1">
      <alignment horizontal="left" vertical="center" indent="2"/>
    </xf>
    <xf numFmtId="173" fontId="29" fillId="0" borderId="0" xfId="5" applyNumberFormat="1" applyFont="1" applyFill="1" applyBorder="1" applyAlignment="1">
      <alignment vertical="center"/>
    </xf>
    <xf numFmtId="0" fontId="29" fillId="0" borderId="0" xfId="5" applyFont="1" applyFill="1" applyBorder="1" applyAlignment="1">
      <alignment horizontal="left" vertical="center" indent="2"/>
    </xf>
    <xf numFmtId="173" fontId="30" fillId="0" borderId="3" xfId="5" applyNumberFormat="1" applyFont="1" applyFill="1" applyBorder="1" applyAlignment="1">
      <alignment vertical="center"/>
    </xf>
    <xf numFmtId="0" fontId="30" fillId="0" borderId="3" xfId="5" applyFont="1" applyFill="1" applyBorder="1" applyAlignment="1">
      <alignment horizontal="left" vertical="center" indent="2"/>
    </xf>
    <xf numFmtId="173" fontId="30" fillId="0" borderId="0" xfId="5" applyNumberFormat="1" applyFont="1" applyFill="1" applyBorder="1" applyAlignment="1">
      <alignment vertical="center"/>
    </xf>
    <xf numFmtId="0" fontId="30" fillId="0" borderId="0" xfId="5" applyFont="1" applyFill="1" applyBorder="1" applyAlignment="1">
      <alignment horizontal="left" vertical="center" indent="2"/>
    </xf>
    <xf numFmtId="173" fontId="30" fillId="0" borderId="5" xfId="5" applyNumberFormat="1" applyFont="1" applyFill="1" applyBorder="1" applyAlignment="1">
      <alignment vertical="center"/>
    </xf>
    <xf numFmtId="0" fontId="30" fillId="0" borderId="5" xfId="5" applyFont="1" applyFill="1" applyBorder="1" applyAlignment="1">
      <alignment horizontal="left" vertical="center" indent="2"/>
    </xf>
    <xf numFmtId="173" fontId="19" fillId="4" borderId="2" xfId="2" applyNumberFormat="1" applyFont="1" applyFill="1" applyBorder="1" applyAlignment="1">
      <alignment vertical="center"/>
    </xf>
    <xf numFmtId="0" fontId="19" fillId="4" borderId="2" xfId="5" applyFont="1" applyFill="1" applyBorder="1" applyAlignment="1">
      <alignment horizontal="left" vertical="center" indent="1"/>
    </xf>
    <xf numFmtId="165" fontId="31" fillId="6" borderId="2" xfId="5" applyNumberFormat="1" applyFont="1" applyFill="1" applyBorder="1" applyAlignment="1">
      <alignment vertical="center"/>
    </xf>
    <xf numFmtId="175" fontId="29" fillId="0" borderId="1" xfId="5" applyNumberFormat="1" applyFont="1" applyFill="1" applyBorder="1" applyAlignment="1">
      <alignment vertical="center"/>
    </xf>
    <xf numFmtId="175" fontId="29" fillId="0" borderId="0" xfId="5" applyNumberFormat="1" applyFont="1" applyFill="1" applyBorder="1" applyAlignment="1">
      <alignment vertical="center"/>
    </xf>
    <xf numFmtId="175" fontId="30" fillId="0" borderId="3" xfId="5" applyNumberFormat="1" applyFont="1" applyFill="1" applyBorder="1" applyAlignment="1">
      <alignment vertical="center"/>
    </xf>
    <xf numFmtId="175" fontId="30" fillId="0" borderId="0" xfId="5" applyNumberFormat="1" applyFont="1" applyFill="1" applyBorder="1" applyAlignment="1">
      <alignment vertical="center"/>
    </xf>
    <xf numFmtId="175" fontId="30" fillId="0" borderId="5" xfId="5" applyNumberFormat="1" applyFont="1" applyFill="1" applyBorder="1" applyAlignment="1">
      <alignment vertical="center"/>
    </xf>
    <xf numFmtId="175" fontId="19" fillId="4" borderId="2" xfId="2" applyNumberFormat="1" applyFont="1" applyFill="1" applyBorder="1" applyAlignment="1">
      <alignment vertical="center"/>
    </xf>
    <xf numFmtId="166" fontId="29" fillId="0" borderId="7" xfId="5" applyNumberFormat="1" applyFont="1" applyBorder="1" applyAlignment="1">
      <alignment vertical="center"/>
    </xf>
    <xf numFmtId="0" fontId="29" fillId="0" borderId="7" xfId="5" applyFont="1" applyFill="1" applyBorder="1" applyAlignment="1">
      <alignment horizontal="left" vertical="center" indent="2"/>
    </xf>
    <xf numFmtId="166" fontId="29" fillId="0" borderId="8" xfId="5" applyNumberFormat="1" applyFont="1" applyFill="1" applyBorder="1" applyAlignment="1">
      <alignment vertical="center"/>
    </xf>
    <xf numFmtId="0" fontId="29" fillId="0" borderId="8" xfId="5" applyFont="1" applyFill="1" applyBorder="1" applyAlignment="1">
      <alignment horizontal="left" vertical="center" indent="2"/>
    </xf>
    <xf numFmtId="166" fontId="32" fillId="0" borderId="0" xfId="5" applyNumberFormat="1" applyFont="1" applyFill="1" applyBorder="1" applyAlignment="1">
      <alignment vertical="center"/>
    </xf>
    <xf numFmtId="0" fontId="32" fillId="0" borderId="0" xfId="5" applyFont="1" applyFill="1" applyBorder="1" applyAlignment="1">
      <alignment horizontal="left" vertical="center" indent="3"/>
    </xf>
    <xf numFmtId="166" fontId="33" fillId="0" borderId="0" xfId="5" applyNumberFormat="1" applyFont="1" applyFill="1" applyBorder="1" applyAlignment="1">
      <alignment vertical="center"/>
    </xf>
    <xf numFmtId="0" fontId="33" fillId="0" borderId="0" xfId="5" applyFont="1" applyFill="1" applyBorder="1" applyAlignment="1">
      <alignment horizontal="left" vertical="center" indent="3"/>
    </xf>
    <xf numFmtId="166" fontId="33" fillId="0" borderId="0" xfId="5" applyNumberFormat="1" applyFont="1" applyFill="1" applyAlignment="1">
      <alignment vertical="center"/>
    </xf>
    <xf numFmtId="166" fontId="30" fillId="0" borderId="3" xfId="5" applyNumberFormat="1" applyFont="1" applyFill="1" applyBorder="1" applyAlignment="1">
      <alignment vertical="center"/>
    </xf>
    <xf numFmtId="166" fontId="30" fillId="0" borderId="0" xfId="5" applyNumberFormat="1" applyFont="1" applyFill="1" applyBorder="1" applyAlignment="1">
      <alignment vertical="center"/>
    </xf>
    <xf numFmtId="166" fontId="30" fillId="0" borderId="5" xfId="5" applyNumberFormat="1" applyFont="1" applyFill="1" applyBorder="1" applyAlignment="1">
      <alignment vertical="center"/>
    </xf>
    <xf numFmtId="0" fontId="25" fillId="4" borderId="2" xfId="5" applyFont="1" applyFill="1" applyBorder="1" applyAlignment="1">
      <alignment horizontal="left" vertical="center" indent="1"/>
    </xf>
    <xf numFmtId="165" fontId="29" fillId="0" borderId="1" xfId="5" applyNumberFormat="1" applyFont="1" applyFill="1" applyBorder="1" applyAlignment="1">
      <alignment vertical="center"/>
    </xf>
    <xf numFmtId="165" fontId="29" fillId="0" borderId="0" xfId="5" applyNumberFormat="1" applyFont="1" applyFill="1" applyBorder="1" applyAlignment="1">
      <alignment vertical="center"/>
    </xf>
    <xf numFmtId="165" fontId="30" fillId="0" borderId="3" xfId="5" applyNumberFormat="1" applyFont="1" applyFill="1" applyBorder="1" applyAlignment="1">
      <alignment vertical="center"/>
    </xf>
    <xf numFmtId="165" fontId="30" fillId="0" borderId="0" xfId="5" applyNumberFormat="1" applyFont="1" applyFill="1" applyBorder="1" applyAlignment="1">
      <alignment vertical="center"/>
    </xf>
    <xf numFmtId="165" fontId="30" fillId="0" borderId="5" xfId="5" applyNumberFormat="1" applyFont="1" applyFill="1" applyBorder="1" applyAlignment="1">
      <alignment vertical="center"/>
    </xf>
    <xf numFmtId="165" fontId="19" fillId="4" borderId="2" xfId="2" applyNumberFormat="1" applyFont="1" applyFill="1" applyBorder="1" applyAlignment="1">
      <alignment vertical="center"/>
    </xf>
    <xf numFmtId="0" fontId="34" fillId="6" borderId="2" xfId="5" applyNumberFormat="1" applyFont="1" applyFill="1" applyBorder="1" applyAlignment="1">
      <alignment horizontal="left" vertical="center"/>
    </xf>
    <xf numFmtId="0" fontId="18" fillId="6" borderId="2" xfId="5" applyNumberFormat="1" applyFont="1" applyFill="1" applyBorder="1" applyAlignment="1">
      <alignment horizontal="left" vertical="center"/>
    </xf>
    <xf numFmtId="0" fontId="35" fillId="0" borderId="2" xfId="6" applyFont="1" applyBorder="1" applyAlignment="1">
      <alignment vertical="center"/>
    </xf>
    <xf numFmtId="0" fontId="36" fillId="0" borderId="2" xfId="6" applyFont="1" applyBorder="1" applyAlignment="1">
      <alignment vertical="center"/>
    </xf>
    <xf numFmtId="0" fontId="37" fillId="0" borderId="2" xfId="6" applyFont="1" applyBorder="1" applyAlignment="1">
      <alignment vertical="center"/>
    </xf>
    <xf numFmtId="0" fontId="37" fillId="0" borderId="0" xfId="6" applyFont="1" applyAlignment="1">
      <alignment vertical="center"/>
    </xf>
    <xf numFmtId="0" fontId="32" fillId="0" borderId="0" xfId="6" applyFont="1" applyAlignment="1">
      <alignment vertical="center"/>
    </xf>
    <xf numFmtId="0" fontId="37" fillId="0" borderId="0" xfId="6" applyFont="1" applyAlignment="1">
      <alignment horizontal="center" vertical="center"/>
    </xf>
    <xf numFmtId="0" fontId="35" fillId="0" borderId="0" xfId="6" applyFont="1" applyBorder="1" applyAlignment="1">
      <alignment horizontal="left" vertical="center"/>
    </xf>
    <xf numFmtId="0" fontId="38" fillId="0" borderId="0" xfId="6" applyFont="1" applyBorder="1" applyAlignment="1">
      <alignment horizontal="left" vertical="center"/>
    </xf>
    <xf numFmtId="0" fontId="35" fillId="0" borderId="0" xfId="6" applyFont="1" applyBorder="1" applyAlignment="1">
      <alignment horizontal="right" vertical="center"/>
    </xf>
    <xf numFmtId="0" fontId="38" fillId="0" borderId="0" xfId="6" applyFont="1" applyAlignment="1">
      <alignment vertical="center"/>
    </xf>
    <xf numFmtId="0" fontId="36" fillId="0" borderId="0" xfId="6" applyFont="1" applyAlignment="1">
      <alignment vertical="center"/>
    </xf>
    <xf numFmtId="0" fontId="39" fillId="0" borderId="0" xfId="6" applyFont="1" applyAlignment="1">
      <alignment horizontal="left" vertical="center"/>
    </xf>
    <xf numFmtId="176" fontId="40" fillId="0" borderId="0" xfId="6" quotePrefix="1" applyNumberFormat="1" applyFont="1" applyAlignment="1">
      <alignment horizontal="left" vertical="center"/>
    </xf>
    <xf numFmtId="0" fontId="12" fillId="0" borderId="0" xfId="6" applyFont="1" applyAlignment="1">
      <alignment vertical="center"/>
    </xf>
    <xf numFmtId="0" fontId="2" fillId="0" borderId="0" xfId="0" applyFont="1" applyAlignment="1">
      <alignment vertical="center"/>
    </xf>
    <xf numFmtId="0" fontId="12" fillId="0" borderId="0" xfId="6" applyFont="1" applyAlignment="1">
      <alignment horizontal="center" vertical="center"/>
    </xf>
    <xf numFmtId="0" fontId="12" fillId="0" borderId="0" xfId="6" applyFont="1" applyAlignment="1">
      <alignment horizontal="right" vertical="center"/>
    </xf>
    <xf numFmtId="177" fontId="22" fillId="6" borderId="2" xfId="5" applyNumberFormat="1" applyFont="1" applyFill="1" applyBorder="1" applyAlignment="1">
      <alignment vertical="center"/>
    </xf>
    <xf numFmtId="178" fontId="14" fillId="0" borderId="5" xfId="5" applyNumberFormat="1" applyFont="1" applyFill="1" applyBorder="1" applyAlignment="1">
      <alignment vertical="center"/>
    </xf>
    <xf numFmtId="178" fontId="14" fillId="0" borderId="0" xfId="5" applyNumberFormat="1" applyFont="1" applyFill="1" applyBorder="1" applyAlignment="1">
      <alignment vertical="center"/>
    </xf>
    <xf numFmtId="179" fontId="14" fillId="0" borderId="1" xfId="5" applyNumberFormat="1" applyFont="1" applyFill="1" applyBorder="1" applyAlignment="1">
      <alignment vertical="center"/>
    </xf>
    <xf numFmtId="0" fontId="12" fillId="0" borderId="0" xfId="6" applyFont="1" applyAlignment="1">
      <alignment horizontal="center" vertical="center"/>
    </xf>
  </cellXfs>
  <cellStyles count="9">
    <cellStyle name="Comma" xfId="1" builtinId="3"/>
    <cellStyle name="Comma 2" xfId="4"/>
    <cellStyle name="Hyperlink" xfId="3" builtinId="8"/>
    <cellStyle name="Normal" xfId="0" builtinId="0"/>
    <cellStyle name="Normal 2" xfId="5"/>
    <cellStyle name="Normal 3" xfId="6"/>
    <cellStyle name="Percent" xfId="2" builtinId="5"/>
    <cellStyle name="Percent 2" xfId="7"/>
    <cellStyle name="Percent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220" customWidth="1"/>
    <col min="2" max="2" width="9.7109375" style="221" customWidth="1"/>
    <col min="3" max="3" width="107.42578125" style="219" customWidth="1"/>
    <col min="4" max="4" width="44.7109375" style="219" customWidth="1"/>
    <col min="5" max="6" width="9.7109375" style="219" customWidth="1"/>
    <col min="7" max="16384" width="9.140625" style="219"/>
  </cols>
  <sheetData>
    <row r="9" spans="1:10" ht="30" x14ac:dyDescent="0.25">
      <c r="A9" s="216"/>
      <c r="B9" s="217" t="s">
        <v>175</v>
      </c>
      <c r="C9" s="218"/>
      <c r="D9" s="218"/>
      <c r="E9" s="218"/>
      <c r="F9" s="218"/>
    </row>
    <row r="10" spans="1:10" hidden="1" x14ac:dyDescent="0.25"/>
    <row r="11" spans="1:10" hidden="1" x14ac:dyDescent="0.25">
      <c r="B11" s="220"/>
      <c r="C11" s="220"/>
    </row>
    <row r="12" spans="1:10" ht="11.25" hidden="1" customHeight="1" x14ac:dyDescent="0.25">
      <c r="B12" s="220"/>
      <c r="C12" s="220"/>
    </row>
    <row r="13" spans="1:10" s="220" customFormat="1" ht="11.25" hidden="1" customHeight="1" x14ac:dyDescent="0.25">
      <c r="D13" s="219"/>
      <c r="E13" s="219"/>
      <c r="F13" s="219"/>
      <c r="G13" s="219"/>
      <c r="H13" s="219"/>
      <c r="I13" s="219"/>
      <c r="J13" s="219"/>
    </row>
    <row r="14" spans="1:10" s="220" customFormat="1" ht="12.75" customHeight="1" x14ac:dyDescent="0.25">
      <c r="D14" s="219"/>
      <c r="E14" s="219"/>
      <c r="F14" s="219"/>
      <c r="G14" s="219"/>
      <c r="H14" s="219"/>
      <c r="I14" s="219"/>
      <c r="J14" s="219"/>
    </row>
    <row r="15" spans="1:10" s="220" customFormat="1" ht="12.75" customHeight="1" x14ac:dyDescent="0.25">
      <c r="D15" s="219"/>
      <c r="E15" s="219"/>
      <c r="F15" s="219"/>
      <c r="G15" s="219"/>
      <c r="H15" s="219"/>
      <c r="I15" s="219"/>
      <c r="J15" s="219"/>
    </row>
    <row r="16" spans="1:10" s="220" customFormat="1" ht="12.75" customHeight="1" x14ac:dyDescent="0.25">
      <c r="D16" s="219"/>
      <c r="E16" s="219"/>
      <c r="F16" s="219"/>
      <c r="G16" s="219"/>
      <c r="H16" s="219"/>
      <c r="I16" s="219"/>
      <c r="J16" s="219"/>
    </row>
    <row r="17" spans="1:10" s="220" customFormat="1" ht="12.75" customHeight="1" x14ac:dyDescent="0.25">
      <c r="D17" s="219"/>
      <c r="E17" s="219"/>
      <c r="F17" s="219"/>
      <c r="G17" s="219"/>
      <c r="H17" s="219"/>
      <c r="I17" s="219"/>
      <c r="J17" s="219"/>
    </row>
    <row r="18" spans="1:10" s="220" customFormat="1" ht="12.75" customHeight="1" x14ac:dyDescent="0.25">
      <c r="D18" s="219"/>
      <c r="E18" s="219"/>
      <c r="F18" s="219"/>
      <c r="G18" s="219"/>
      <c r="H18" s="219"/>
      <c r="I18" s="219"/>
      <c r="J18" s="219"/>
    </row>
    <row r="19" spans="1:10" s="220" customFormat="1" x14ac:dyDescent="0.25">
      <c r="D19" s="219"/>
      <c r="E19" s="219"/>
      <c r="F19" s="219"/>
      <c r="G19" s="219"/>
      <c r="H19" s="219"/>
      <c r="I19" s="219"/>
      <c r="J19" s="219"/>
    </row>
    <row r="20" spans="1:10" s="220" customFormat="1" ht="11.25" customHeight="1" x14ac:dyDescent="0.25">
      <c r="D20" s="219"/>
      <c r="E20" s="219"/>
      <c r="F20" s="219"/>
      <c r="G20" s="219"/>
      <c r="H20" s="219"/>
      <c r="I20" s="219"/>
      <c r="J20" s="219"/>
    </row>
    <row r="21" spans="1:10" s="220" customFormat="1" ht="11.25" customHeight="1" x14ac:dyDescent="0.25">
      <c r="D21" s="219"/>
      <c r="E21" s="219"/>
      <c r="F21" s="219"/>
      <c r="G21" s="219"/>
      <c r="H21" s="219"/>
      <c r="I21" s="219"/>
      <c r="J21" s="219"/>
    </row>
    <row r="22" spans="1:10" s="220" customFormat="1" ht="11.25" customHeight="1" x14ac:dyDescent="0.25">
      <c r="B22" s="221"/>
      <c r="C22" s="219"/>
      <c r="D22" s="219"/>
      <c r="E22" s="219"/>
      <c r="F22" s="219"/>
      <c r="G22" s="219"/>
      <c r="H22" s="219"/>
      <c r="I22" s="219"/>
      <c r="J22" s="219"/>
    </row>
    <row r="23" spans="1:10" s="220" customFormat="1" ht="27.75" x14ac:dyDescent="0.25">
      <c r="B23" s="222"/>
      <c r="C23" s="223" t="s">
        <v>196</v>
      </c>
      <c r="D23" s="224"/>
      <c r="E23" s="219"/>
      <c r="F23" s="219"/>
      <c r="G23" s="219"/>
      <c r="H23" s="219"/>
      <c r="I23" s="219"/>
      <c r="J23" s="219"/>
    </row>
    <row r="24" spans="1:10" s="220" customFormat="1" ht="11.25" customHeight="1" x14ac:dyDescent="0.25">
      <c r="B24" s="221"/>
      <c r="C24" s="219"/>
      <c r="D24" s="219"/>
      <c r="E24" s="219"/>
      <c r="F24" s="219"/>
      <c r="G24" s="219"/>
      <c r="H24" s="219"/>
      <c r="I24" s="219"/>
      <c r="J24" s="219"/>
    </row>
    <row r="25" spans="1:10" s="220" customFormat="1" ht="13.5" customHeight="1" x14ac:dyDescent="0.25">
      <c r="B25" s="221"/>
      <c r="C25" s="219"/>
      <c r="D25" s="219"/>
      <c r="E25" s="219"/>
      <c r="F25" s="219"/>
      <c r="G25" s="219"/>
      <c r="H25" s="219"/>
      <c r="I25" s="219"/>
      <c r="J25" s="219"/>
    </row>
    <row r="26" spans="1:10" s="220" customFormat="1" ht="10.5" customHeight="1" x14ac:dyDescent="0.25">
      <c r="B26" s="221"/>
      <c r="C26" s="219"/>
      <c r="D26" s="219"/>
      <c r="E26" s="219"/>
      <c r="F26" s="219"/>
      <c r="G26" s="219"/>
      <c r="H26" s="219"/>
      <c r="I26" s="219"/>
      <c r="J26" s="219"/>
    </row>
    <row r="27" spans="1:10" x14ac:dyDescent="0.25">
      <c r="A27" s="219"/>
    </row>
    <row r="28" spans="1:10" s="220" customFormat="1" ht="11.25" customHeight="1" x14ac:dyDescent="0.25">
      <c r="B28" s="221"/>
      <c r="C28" s="219"/>
      <c r="D28" s="219"/>
      <c r="E28" s="219"/>
      <c r="F28" s="219"/>
      <c r="G28" s="219"/>
      <c r="H28" s="219"/>
      <c r="I28" s="219"/>
      <c r="J28" s="219"/>
    </row>
    <row r="29" spans="1:10" s="220" customFormat="1" x14ac:dyDescent="0.25">
      <c r="B29" s="221"/>
      <c r="C29" s="219"/>
      <c r="D29" s="219"/>
      <c r="E29" s="219"/>
      <c r="F29" s="219"/>
      <c r="G29" s="219"/>
      <c r="H29" s="219"/>
      <c r="I29" s="219"/>
      <c r="J29" s="219"/>
    </row>
    <row r="30" spans="1:10" s="220" customFormat="1" ht="27.75" x14ac:dyDescent="0.25">
      <c r="B30" s="221"/>
      <c r="C30" s="225" t="s">
        <v>176</v>
      </c>
      <c r="D30" s="219"/>
      <c r="E30" s="219"/>
      <c r="F30" s="219"/>
      <c r="G30" s="219"/>
      <c r="H30" s="219"/>
      <c r="I30" s="219"/>
      <c r="J30" s="219"/>
    </row>
    <row r="31" spans="1:10" s="220" customFormat="1" ht="11.25" customHeight="1" x14ac:dyDescent="0.25">
      <c r="B31" s="221"/>
      <c r="C31" s="226"/>
      <c r="D31" s="219"/>
      <c r="E31" s="219"/>
      <c r="F31" s="219"/>
      <c r="G31" s="219"/>
      <c r="H31" s="219"/>
      <c r="I31" s="219"/>
      <c r="J31" s="219"/>
    </row>
    <row r="32" spans="1:10" s="220" customFormat="1" ht="11.25" customHeight="1" x14ac:dyDescent="0.25">
      <c r="B32" s="221"/>
      <c r="C32" s="226"/>
      <c r="D32" s="219"/>
      <c r="E32" s="219"/>
      <c r="F32" s="219"/>
      <c r="G32" s="219"/>
      <c r="H32" s="219"/>
      <c r="I32" s="219"/>
      <c r="J32" s="219"/>
    </row>
    <row r="33" spans="1:12" s="220" customFormat="1" ht="11.25" customHeight="1" x14ac:dyDescent="0.25">
      <c r="B33" s="221"/>
      <c r="C33" s="219"/>
      <c r="D33" s="219"/>
      <c r="E33" s="219"/>
      <c r="F33" s="219"/>
      <c r="G33" s="219"/>
      <c r="H33" s="219"/>
      <c r="I33" s="219"/>
      <c r="J33" s="219"/>
    </row>
    <row r="34" spans="1:12" s="220" customFormat="1" ht="11.25" customHeight="1" x14ac:dyDescent="0.25">
      <c r="B34" s="221"/>
      <c r="C34" s="219"/>
      <c r="D34" s="219"/>
      <c r="E34" s="219"/>
      <c r="F34" s="219"/>
      <c r="G34" s="219"/>
      <c r="H34" s="219"/>
      <c r="I34" s="219"/>
      <c r="J34" s="219"/>
    </row>
    <row r="35" spans="1:12" s="220" customFormat="1" ht="11.25" customHeight="1" x14ac:dyDescent="0.25">
      <c r="B35" s="221"/>
      <c r="C35" s="219"/>
      <c r="D35" s="219"/>
      <c r="E35" s="219"/>
      <c r="F35" s="219"/>
      <c r="G35" s="219"/>
      <c r="H35" s="219"/>
      <c r="I35" s="219"/>
      <c r="J35" s="219"/>
    </row>
    <row r="36" spans="1:12" s="220" customFormat="1" ht="13.5" customHeight="1" x14ac:dyDescent="0.25">
      <c r="B36" s="221"/>
      <c r="C36" s="219"/>
      <c r="D36" s="219"/>
      <c r="E36" s="219"/>
      <c r="F36" s="219"/>
      <c r="G36" s="219"/>
      <c r="H36" s="219"/>
      <c r="I36" s="219"/>
      <c r="J36" s="219"/>
    </row>
    <row r="37" spans="1:12" s="220" customFormat="1" ht="10.5" customHeight="1" x14ac:dyDescent="0.25">
      <c r="B37" s="221"/>
      <c r="C37" s="219"/>
      <c r="D37" s="219"/>
      <c r="E37" s="219"/>
      <c r="F37" s="219"/>
      <c r="G37" s="219"/>
      <c r="H37" s="219"/>
      <c r="I37" s="219"/>
      <c r="J37" s="219"/>
    </row>
    <row r="38" spans="1:12" x14ac:dyDescent="0.25">
      <c r="A38" s="219"/>
    </row>
    <row r="39" spans="1:12" s="220" customFormat="1" ht="12.75" customHeight="1" x14ac:dyDescent="0.25">
      <c r="B39" s="221"/>
      <c r="C39" s="219"/>
      <c r="E39" s="219"/>
      <c r="F39" s="219"/>
      <c r="G39" s="219"/>
      <c r="H39" s="219"/>
      <c r="I39" s="219"/>
      <c r="J39" s="219"/>
    </row>
    <row r="40" spans="1:12" s="220" customFormat="1" x14ac:dyDescent="0.25">
      <c r="B40" s="221"/>
      <c r="C40" s="219"/>
      <c r="E40" s="219"/>
      <c r="F40" s="219"/>
      <c r="G40" s="219"/>
      <c r="H40" s="219"/>
      <c r="I40" s="219"/>
      <c r="J40" s="219"/>
    </row>
    <row r="41" spans="1:12" s="220" customFormat="1" x14ac:dyDescent="0.25">
      <c r="B41" s="221"/>
      <c r="C41" s="219"/>
      <c r="D41" s="219"/>
      <c r="E41" s="219"/>
      <c r="F41" s="219"/>
      <c r="G41" s="219"/>
      <c r="H41" s="219"/>
      <c r="I41" s="219"/>
      <c r="J41" s="219"/>
    </row>
    <row r="42" spans="1:12" s="220" customFormat="1" ht="12.75" customHeight="1" x14ac:dyDescent="0.25">
      <c r="B42" s="221"/>
      <c r="C42" s="219"/>
      <c r="D42" s="219"/>
      <c r="E42" s="219"/>
      <c r="F42" s="219"/>
      <c r="G42" s="219"/>
      <c r="H42" s="219"/>
      <c r="I42" s="219"/>
      <c r="J42" s="219"/>
    </row>
    <row r="43" spans="1:12" ht="20.25" x14ac:dyDescent="0.25">
      <c r="D43" s="227" t="s">
        <v>193</v>
      </c>
    </row>
    <row r="44" spans="1:12" x14ac:dyDescent="0.25">
      <c r="A44" s="219"/>
      <c r="B44" s="219"/>
    </row>
    <row r="45" spans="1:12" ht="18" x14ac:dyDescent="0.25">
      <c r="A45" s="219"/>
      <c r="B45" s="219"/>
      <c r="D45" s="228">
        <v>43297.734236111108</v>
      </c>
    </row>
    <row r="46" spans="1:12" ht="12.75" x14ac:dyDescent="0.25">
      <c r="A46" s="219"/>
      <c r="B46" s="219"/>
      <c r="G46" s="229"/>
      <c r="H46" s="229"/>
      <c r="I46" s="229"/>
      <c r="J46" s="229"/>
      <c r="K46" s="229"/>
      <c r="L46" s="229"/>
    </row>
    <row r="47" spans="1:12" x14ac:dyDescent="0.25">
      <c r="A47" s="219"/>
      <c r="B47" s="219"/>
    </row>
    <row r="48" spans="1:12" x14ac:dyDescent="0.25">
      <c r="A48" s="219"/>
      <c r="B48" s="219"/>
    </row>
    <row r="49" spans="1:12" ht="15" x14ac:dyDescent="0.25">
      <c r="B49" s="230" t="s">
        <v>187</v>
      </c>
    </row>
    <row r="50" spans="1:12" ht="15" x14ac:dyDescent="0.25">
      <c r="B50" s="230"/>
    </row>
    <row r="51" spans="1:12" ht="15" x14ac:dyDescent="0.25">
      <c r="A51" s="229"/>
      <c r="B51" s="230" t="s">
        <v>177</v>
      </c>
      <c r="C51" s="229"/>
      <c r="D51" s="229"/>
      <c r="E51" s="229"/>
      <c r="F51" s="229"/>
    </row>
    <row r="52" spans="1:12" ht="15" x14ac:dyDescent="0.25">
      <c r="B52" s="230"/>
    </row>
    <row r="53" spans="1:12" ht="15" x14ac:dyDescent="0.25">
      <c r="B53" s="230" t="s">
        <v>194</v>
      </c>
    </row>
    <row r="54" spans="1:12" ht="15" x14ac:dyDescent="0.25">
      <c r="B54" s="230" t="s">
        <v>178</v>
      </c>
    </row>
    <row r="55" spans="1:12" ht="12.75" x14ac:dyDescent="0.25">
      <c r="B55" s="220"/>
      <c r="G55" s="229"/>
      <c r="H55" s="229"/>
      <c r="I55" s="229"/>
      <c r="J55" s="229"/>
      <c r="K55" s="229"/>
      <c r="L55" s="229"/>
    </row>
    <row r="56" spans="1:12" ht="15" x14ac:dyDescent="0.25">
      <c r="B56" s="230" t="s">
        <v>179</v>
      </c>
    </row>
    <row r="57" spans="1:12" ht="15" x14ac:dyDescent="0.25">
      <c r="B57" s="230" t="s">
        <v>180</v>
      </c>
    </row>
    <row r="62" spans="1:12" ht="12.75" x14ac:dyDescent="0.25">
      <c r="A62" s="229" t="s">
        <v>181</v>
      </c>
      <c r="B62" s="231"/>
      <c r="C62" s="237" t="s">
        <v>186</v>
      </c>
      <c r="D62" s="237"/>
      <c r="E62" s="232"/>
      <c r="F62" s="232" t="s">
        <v>182</v>
      </c>
    </row>
    <row r="65" spans="1:10" s="220" customFormat="1" ht="11.25" customHeight="1" x14ac:dyDescent="0.25">
      <c r="B65" s="221"/>
      <c r="C65" s="219"/>
      <c r="D65" s="219"/>
      <c r="E65" s="219"/>
      <c r="F65" s="219"/>
      <c r="G65" s="219"/>
      <c r="H65" s="219"/>
      <c r="I65" s="219"/>
      <c r="J65" s="219"/>
    </row>
    <row r="69" spans="1:10" x14ac:dyDescent="0.25">
      <c r="A69" s="219"/>
      <c r="B69" s="219"/>
    </row>
    <row r="70" spans="1:10" x14ac:dyDescent="0.25">
      <c r="A70" s="219"/>
      <c r="B70" s="219"/>
    </row>
    <row r="71" spans="1:10" x14ac:dyDescent="0.25">
      <c r="A71" s="219"/>
      <c r="B71" s="219"/>
    </row>
    <row r="72" spans="1:10" x14ac:dyDescent="0.25">
      <c r="A72" s="219"/>
      <c r="B72" s="219"/>
    </row>
    <row r="73" spans="1:10" x14ac:dyDescent="0.25">
      <c r="A73" s="219"/>
      <c r="B73" s="219"/>
    </row>
    <row r="74" spans="1:10" x14ac:dyDescent="0.25">
      <c r="A74" s="219"/>
      <c r="B74" s="219"/>
    </row>
    <row r="75" spans="1:10" x14ac:dyDescent="0.25">
      <c r="A75" s="219"/>
      <c r="B75" s="219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116</v>
      </c>
      <c r="B3" s="106">
        <f>IF(SER_hh_tes!B3=0,0,1000000/0.086*SER_hh_tes!B3/SER_hh_num!B3)</f>
        <v>46202.058332688932</v>
      </c>
      <c r="C3" s="106">
        <f>IF(SER_hh_tes!C3=0,0,1000000/0.086*SER_hh_tes!C3/SER_hh_num!C3)</f>
        <v>48746.053642438936</v>
      </c>
      <c r="D3" s="106">
        <f>IF(SER_hh_tes!D3=0,0,1000000/0.086*SER_hh_tes!D3/SER_hh_num!D3)</f>
        <v>48281.973398087343</v>
      </c>
      <c r="E3" s="106">
        <f>IF(SER_hh_tes!E3=0,0,1000000/0.086*SER_hh_tes!E3/SER_hh_num!E3)</f>
        <v>56048.447711242574</v>
      </c>
      <c r="F3" s="106">
        <f>IF(SER_hh_tes!F3=0,0,1000000/0.086*SER_hh_tes!F3/SER_hh_num!F3)</f>
        <v>54089.049844963163</v>
      </c>
      <c r="G3" s="106">
        <f>IF(SER_hh_tes!G3=0,0,1000000/0.086*SER_hh_tes!G3/SER_hh_num!G3)</f>
        <v>52361.480570081316</v>
      </c>
      <c r="H3" s="106">
        <f>IF(SER_hh_tes!H3=0,0,1000000/0.086*SER_hh_tes!H3/SER_hh_num!H3)</f>
        <v>57155.413722245154</v>
      </c>
      <c r="I3" s="106">
        <f>IF(SER_hh_tes!I3=0,0,1000000/0.086*SER_hh_tes!I3/SER_hh_num!I3)</f>
        <v>45131.055400090809</v>
      </c>
      <c r="J3" s="106">
        <f>IF(SER_hh_tes!J3=0,0,1000000/0.086*SER_hh_tes!J3/SER_hh_num!J3)</f>
        <v>50892.534834588354</v>
      </c>
      <c r="K3" s="106">
        <f>IF(SER_hh_tes!K3=0,0,1000000/0.086*SER_hh_tes!K3/SER_hh_num!K3)</f>
        <v>49779.496687390958</v>
      </c>
      <c r="L3" s="106">
        <f>IF(SER_hh_tes!L3=0,0,1000000/0.086*SER_hh_tes!L3/SER_hh_num!L3)</f>
        <v>55981.738327261577</v>
      </c>
      <c r="M3" s="106">
        <f>IF(SER_hh_tes!M3=0,0,1000000/0.086*SER_hh_tes!M3/SER_hh_num!M3)</f>
        <v>48717.573484750283</v>
      </c>
      <c r="N3" s="106">
        <f>IF(SER_hh_tes!N3=0,0,1000000/0.086*SER_hh_tes!N3/SER_hh_num!N3)</f>
        <v>52085.06004475904</v>
      </c>
      <c r="O3" s="106">
        <f>IF(SER_hh_tes!O3=0,0,1000000/0.086*SER_hh_tes!O3/SER_hh_num!O3)</f>
        <v>54990.578704463369</v>
      </c>
      <c r="P3" s="106">
        <f>IF(SER_hh_tes!P3=0,0,1000000/0.086*SER_hh_tes!P3/SER_hh_num!P3)</f>
        <v>52223.186753600057</v>
      </c>
      <c r="Q3" s="106">
        <f>IF(SER_hh_tes!Q3=0,0,1000000/0.086*SER_hh_tes!Q3/SER_hh_num!Q3)</f>
        <v>56737.247863058517</v>
      </c>
    </row>
    <row r="4" spans="1:17" ht="12.95" customHeight="1" x14ac:dyDescent="0.25">
      <c r="A4" s="90" t="s">
        <v>44</v>
      </c>
      <c r="B4" s="101">
        <f>IF(SER_hh_tes!B4=0,0,1000000/0.086*SER_hh_tes!B4/SER_hh_num!B4)</f>
        <v>32623.788767908176</v>
      </c>
      <c r="C4" s="101">
        <f>IF(SER_hh_tes!C4=0,0,1000000/0.086*SER_hh_tes!C4/SER_hh_num!C4)</f>
        <v>35086.885488337721</v>
      </c>
      <c r="D4" s="101">
        <f>IF(SER_hh_tes!D4=0,0,1000000/0.086*SER_hh_tes!D4/SER_hh_num!D4)</f>
        <v>34524.537821968595</v>
      </c>
      <c r="E4" s="101">
        <f>IF(SER_hh_tes!E4=0,0,1000000/0.086*SER_hh_tes!E4/SER_hh_num!E4)</f>
        <v>42107.517607671718</v>
      </c>
      <c r="F4" s="101">
        <f>IF(SER_hh_tes!F4=0,0,1000000/0.086*SER_hh_tes!F4/SER_hh_num!F4)</f>
        <v>40047.685386483696</v>
      </c>
      <c r="G4" s="101">
        <f>IF(SER_hh_tes!G4=0,0,1000000/0.086*SER_hh_tes!G4/SER_hh_num!G4)</f>
        <v>38227.308884923274</v>
      </c>
      <c r="H4" s="101">
        <f>IF(SER_hh_tes!H4=0,0,1000000/0.086*SER_hh_tes!H4/SER_hh_num!H4)</f>
        <v>42819.123055053358</v>
      </c>
      <c r="I4" s="101">
        <f>IF(SER_hh_tes!I4=0,0,1000000/0.086*SER_hh_tes!I4/SER_hh_num!I4)</f>
        <v>30531.329274182583</v>
      </c>
      <c r="J4" s="101">
        <f>IF(SER_hh_tes!J4=0,0,1000000/0.086*SER_hh_tes!J4/SER_hh_num!J4)</f>
        <v>36097.731874546713</v>
      </c>
      <c r="K4" s="101">
        <f>IF(SER_hh_tes!K4=0,0,1000000/0.086*SER_hh_tes!K4/SER_hh_num!K4)</f>
        <v>34712.86779034503</v>
      </c>
      <c r="L4" s="101">
        <f>IF(SER_hh_tes!L4=0,0,1000000/0.086*SER_hh_tes!L4/SER_hh_num!L4)</f>
        <v>40695.432025434675</v>
      </c>
      <c r="M4" s="101">
        <f>IF(SER_hh_tes!M4=0,0,1000000/0.086*SER_hh_tes!M4/SER_hh_num!M4)</f>
        <v>33158.986962787603</v>
      </c>
      <c r="N4" s="101">
        <f>IF(SER_hh_tes!N4=0,0,1000000/0.086*SER_hh_tes!N4/SER_hh_num!N4)</f>
        <v>36297.491203862817</v>
      </c>
      <c r="O4" s="101">
        <f>IF(SER_hh_tes!O4=0,0,1000000/0.086*SER_hh_tes!O4/SER_hh_num!O4)</f>
        <v>38952.414381344402</v>
      </c>
      <c r="P4" s="101">
        <f>IF(SER_hh_tes!P4=0,0,1000000/0.086*SER_hh_tes!P4/SER_hh_num!P4)</f>
        <v>36038.768186238485</v>
      </c>
      <c r="Q4" s="101">
        <f>IF(SER_hh_tes!Q4=0,0,1000000/0.086*SER_hh_tes!Q4/SER_hh_num!Q4)</f>
        <v>40322.005225540772</v>
      </c>
    </row>
    <row r="5" spans="1:17" ht="12" customHeight="1" x14ac:dyDescent="0.25">
      <c r="A5" s="88" t="s">
        <v>38</v>
      </c>
      <c r="B5" s="100">
        <f>IF(SER_hh_tes!B5=0,0,1000000/0.086*SER_hh_tes!B5/SER_hh_num!B5)</f>
        <v>32294.295515868918</v>
      </c>
      <c r="C5" s="100">
        <f>IF(SER_hh_tes!C5=0,0,1000000/0.086*SER_hh_tes!C5/SER_hh_num!C5)</f>
        <v>34663.250535877014</v>
      </c>
      <c r="D5" s="100">
        <f>IF(SER_hh_tes!D5=0,0,1000000/0.086*SER_hh_tes!D5/SER_hh_num!D5)</f>
        <v>33862.888915857235</v>
      </c>
      <c r="E5" s="100">
        <f>IF(SER_hh_tes!E5=0,0,1000000/0.086*SER_hh_tes!E5/SER_hh_num!E5)</f>
        <v>41161.96431130961</v>
      </c>
      <c r="F5" s="100">
        <f>IF(SER_hh_tes!F5=0,0,1000000/0.086*SER_hh_tes!F5/SER_hh_num!F5)</f>
        <v>38910.775803061224</v>
      </c>
      <c r="G5" s="100">
        <f>IF(SER_hh_tes!G5=0,0,1000000/0.086*SER_hh_tes!G5/SER_hh_num!G5)</f>
        <v>37251.315218465948</v>
      </c>
      <c r="H5" s="100">
        <f>IF(SER_hh_tes!H5=0,0,1000000/0.086*SER_hh_tes!H5/SER_hh_num!H5)</f>
        <v>41956.295781704932</v>
      </c>
      <c r="I5" s="100">
        <f>IF(SER_hh_tes!I5=0,0,1000000/0.086*SER_hh_tes!I5/SER_hh_num!I5)</f>
        <v>52725.766542216508</v>
      </c>
      <c r="J5" s="100">
        <f>IF(SER_hh_tes!J5=0,0,1000000/0.086*SER_hh_tes!J5/SER_hh_num!J5)</f>
        <v>37894.697703717975</v>
      </c>
      <c r="K5" s="100">
        <f>IF(SER_hh_tes!K5=0,0,1000000/0.086*SER_hh_tes!K5/SER_hh_num!K5)</f>
        <v>33879.611378464084</v>
      </c>
      <c r="L5" s="100">
        <f>IF(SER_hh_tes!L5=0,0,1000000/0.086*SER_hh_tes!L5/SER_hh_num!L5)</f>
        <v>33617.580408806527</v>
      </c>
      <c r="M5" s="100">
        <f>IF(SER_hh_tes!M5=0,0,1000000/0.086*SER_hh_tes!M5/SER_hh_num!M5)</f>
        <v>32650.461084847655</v>
      </c>
      <c r="N5" s="100">
        <f>IF(SER_hh_tes!N5=0,0,1000000/0.086*SER_hh_tes!N5/SER_hh_num!N5)</f>
        <v>34730.501280686964</v>
      </c>
      <c r="O5" s="100">
        <f>IF(SER_hh_tes!O5=0,0,1000000/0.086*SER_hh_tes!O5/SER_hh_num!O5)</f>
        <v>36838.059003026254</v>
      </c>
      <c r="P5" s="100">
        <f>IF(SER_hh_tes!P5=0,0,1000000/0.086*SER_hh_tes!P5/SER_hh_num!P5)</f>
        <v>33786.169268102225</v>
      </c>
      <c r="Q5" s="100">
        <f>IF(SER_hh_tes!Q5=0,0,1000000/0.086*SER_hh_tes!Q5/SER_hh_num!Q5)</f>
        <v>37767.76476572964</v>
      </c>
    </row>
    <row r="6" spans="1:17" ht="12" customHeight="1" x14ac:dyDescent="0.25">
      <c r="A6" s="88" t="s">
        <v>66</v>
      </c>
      <c r="B6" s="100">
        <f>IF(SER_hh_tes!B6=0,0,1000000/0.086*SER_hh_tes!B6/SER_hh_num!B6)</f>
        <v>0</v>
      </c>
      <c r="C6" s="100">
        <f>IF(SER_hh_tes!C6=0,0,1000000/0.086*SER_hh_tes!C6/SER_hh_num!C6)</f>
        <v>0</v>
      </c>
      <c r="D6" s="100">
        <f>IF(SER_hh_tes!D6=0,0,1000000/0.086*SER_hh_tes!D6/SER_hh_num!D6)</f>
        <v>0</v>
      </c>
      <c r="E6" s="100">
        <f>IF(SER_hh_tes!E6=0,0,1000000/0.086*SER_hh_tes!E6/SER_hh_num!E6)</f>
        <v>0</v>
      </c>
      <c r="F6" s="100">
        <f>IF(SER_hh_tes!F6=0,0,1000000/0.086*SER_hh_tes!F6/SER_hh_num!F6)</f>
        <v>0</v>
      </c>
      <c r="G6" s="100">
        <f>IF(SER_hh_tes!G6=0,0,1000000/0.086*SER_hh_tes!G6/SER_hh_num!G6)</f>
        <v>0</v>
      </c>
      <c r="H6" s="100">
        <f>IF(SER_hh_tes!H6=0,0,1000000/0.086*SER_hh_tes!H6/SER_hh_num!H6)</f>
        <v>0</v>
      </c>
      <c r="I6" s="100">
        <f>IF(SER_hh_tes!I6=0,0,1000000/0.086*SER_hh_tes!I6/SER_hh_num!I6)</f>
        <v>0</v>
      </c>
      <c r="J6" s="100">
        <f>IF(SER_hh_tes!J6=0,0,1000000/0.086*SER_hh_tes!J6/SER_hh_num!J6)</f>
        <v>0</v>
      </c>
      <c r="K6" s="100">
        <f>IF(SER_hh_tes!K6=0,0,1000000/0.086*SER_hh_tes!K6/SER_hh_num!K6)</f>
        <v>0</v>
      </c>
      <c r="L6" s="100">
        <f>IF(SER_hh_tes!L6=0,0,1000000/0.086*SER_hh_tes!L6/SER_hh_num!L6)</f>
        <v>0</v>
      </c>
      <c r="M6" s="100">
        <f>IF(SER_hh_tes!M6=0,0,1000000/0.086*SER_hh_tes!M6/SER_hh_num!M6)</f>
        <v>0</v>
      </c>
      <c r="N6" s="100">
        <f>IF(SER_hh_tes!N6=0,0,1000000/0.086*SER_hh_tes!N6/SER_hh_num!N6)</f>
        <v>0</v>
      </c>
      <c r="O6" s="100">
        <f>IF(SER_hh_tes!O6=0,0,1000000/0.086*SER_hh_tes!O6/SER_hh_num!O6)</f>
        <v>0</v>
      </c>
      <c r="P6" s="100">
        <f>IF(SER_hh_tes!P6=0,0,1000000/0.086*SER_hh_tes!P6/SER_hh_num!P6)</f>
        <v>0</v>
      </c>
      <c r="Q6" s="100">
        <f>IF(SER_hh_tes!Q6=0,0,1000000/0.086*SER_hh_tes!Q6/SER_hh_num!Q6)</f>
        <v>0</v>
      </c>
    </row>
    <row r="7" spans="1:17" ht="12" customHeight="1" x14ac:dyDescent="0.25">
      <c r="A7" s="88" t="s">
        <v>99</v>
      </c>
      <c r="B7" s="100">
        <f>IF(SER_hh_tes!B7=0,0,1000000/0.086*SER_hh_tes!B7/SER_hh_num!B7)</f>
        <v>31977.68477551726</v>
      </c>
      <c r="C7" s="100">
        <f>IF(SER_hh_tes!C7=0,0,1000000/0.086*SER_hh_tes!C7/SER_hh_num!C7)</f>
        <v>34397.261926607884</v>
      </c>
      <c r="D7" s="100">
        <f>IF(SER_hh_tes!D7=0,0,1000000/0.086*SER_hh_tes!D7/SER_hh_num!D7)</f>
        <v>33606.648940343715</v>
      </c>
      <c r="E7" s="100">
        <f>IF(SER_hh_tes!E7=0,0,1000000/0.086*SER_hh_tes!E7/SER_hh_num!E7)</f>
        <v>40686.856514754749</v>
      </c>
      <c r="F7" s="100">
        <f>IF(SER_hh_tes!F7=0,0,1000000/0.086*SER_hh_tes!F7/SER_hh_num!F7)</f>
        <v>37840.944213249481</v>
      </c>
      <c r="G7" s="100">
        <f>IF(SER_hh_tes!G7=0,0,1000000/0.086*SER_hh_tes!G7/SER_hh_num!G7)</f>
        <v>37151.509350286477</v>
      </c>
      <c r="H7" s="100">
        <f>IF(SER_hh_tes!H7=0,0,1000000/0.086*SER_hh_tes!H7/SER_hh_num!H7)</f>
        <v>40582.260624175557</v>
      </c>
      <c r="I7" s="100">
        <f>IF(SER_hh_tes!I7=0,0,1000000/0.086*SER_hh_tes!I7/SER_hh_num!I7)</f>
        <v>28572.886992307143</v>
      </c>
      <c r="J7" s="100">
        <f>IF(SER_hh_tes!J7=0,0,1000000/0.086*SER_hh_tes!J7/SER_hh_num!J7)</f>
        <v>35321.870683685214</v>
      </c>
      <c r="K7" s="100">
        <f>IF(SER_hh_tes!K7=0,0,1000000/0.086*SER_hh_tes!K7/SER_hh_num!K7)</f>
        <v>32682.074109486468</v>
      </c>
      <c r="L7" s="100">
        <f>IF(SER_hh_tes!L7=0,0,1000000/0.086*SER_hh_tes!L7/SER_hh_num!L7)</f>
        <v>35604.209190053822</v>
      </c>
      <c r="M7" s="100">
        <f>IF(SER_hh_tes!M7=0,0,1000000/0.086*SER_hh_tes!M7/SER_hh_num!M7)</f>
        <v>31312.05707507228</v>
      </c>
      <c r="N7" s="100">
        <f>IF(SER_hh_tes!N7=0,0,1000000/0.086*SER_hh_tes!N7/SER_hh_num!N7)</f>
        <v>33338.229143652112</v>
      </c>
      <c r="O7" s="100">
        <f>IF(SER_hh_tes!O7=0,0,1000000/0.086*SER_hh_tes!O7/SER_hh_num!O7)</f>
        <v>35891.448536690485</v>
      </c>
      <c r="P7" s="100">
        <f>IF(SER_hh_tes!P7=0,0,1000000/0.086*SER_hh_tes!P7/SER_hh_num!P7)</f>
        <v>32959.704873952127</v>
      </c>
      <c r="Q7" s="100">
        <f>IF(SER_hh_tes!Q7=0,0,1000000/0.086*SER_hh_tes!Q7/SER_hh_num!Q7)</f>
        <v>36557.263184369462</v>
      </c>
    </row>
    <row r="8" spans="1:17" ht="12" customHeight="1" x14ac:dyDescent="0.25">
      <c r="A8" s="88" t="s">
        <v>101</v>
      </c>
      <c r="B8" s="100">
        <f>IF(SER_hh_tes!B8=0,0,1000000/0.086*SER_hh_tes!B8/SER_hh_num!B8)</f>
        <v>32454.963652763781</v>
      </c>
      <c r="C8" s="100">
        <f>IF(SER_hh_tes!C8=0,0,1000000/0.086*SER_hh_tes!C8/SER_hh_num!C8)</f>
        <v>35027.413706468331</v>
      </c>
      <c r="D8" s="100">
        <f>IF(SER_hh_tes!D8=0,0,1000000/0.086*SER_hh_tes!D8/SER_hh_num!D8)</f>
        <v>34441.383946073234</v>
      </c>
      <c r="E8" s="100">
        <f>IF(SER_hh_tes!E8=0,0,1000000/0.086*SER_hh_tes!E8/SER_hh_num!E8)</f>
        <v>41914.159990310436</v>
      </c>
      <c r="F8" s="100">
        <f>IF(SER_hh_tes!F8=0,0,1000000/0.086*SER_hh_tes!F8/SER_hh_num!F8)</f>
        <v>39779.436054257414</v>
      </c>
      <c r="G8" s="100">
        <f>IF(SER_hh_tes!G8=0,0,1000000/0.086*SER_hh_tes!G8/SER_hh_num!G8)</f>
        <v>37859.3171427829</v>
      </c>
      <c r="H8" s="100">
        <f>IF(SER_hh_tes!H8=0,0,1000000/0.086*SER_hh_tes!H8/SER_hh_num!H8)</f>
        <v>42146.961284331017</v>
      </c>
      <c r="I8" s="100">
        <f>IF(SER_hh_tes!I8=0,0,1000000/0.086*SER_hh_tes!I8/SER_hh_num!I8)</f>
        <v>29806.124630036335</v>
      </c>
      <c r="J8" s="100">
        <f>IF(SER_hh_tes!J8=0,0,1000000/0.086*SER_hh_tes!J8/SER_hh_num!J8)</f>
        <v>35299.54617468216</v>
      </c>
      <c r="K8" s="100">
        <f>IF(SER_hh_tes!K8=0,0,1000000/0.086*SER_hh_tes!K8/SER_hh_num!K8)</f>
        <v>33939.051879740924</v>
      </c>
      <c r="L8" s="100">
        <f>IF(SER_hh_tes!L8=0,0,1000000/0.086*SER_hh_tes!L8/SER_hh_num!L8)</f>
        <v>39703.376634965687</v>
      </c>
      <c r="M8" s="100">
        <f>IF(SER_hh_tes!M8=0,0,1000000/0.086*SER_hh_tes!M8/SER_hh_num!M8)</f>
        <v>32142.956042417893</v>
      </c>
      <c r="N8" s="100">
        <f>IF(SER_hh_tes!N8=0,0,1000000/0.086*SER_hh_tes!N8/SER_hh_num!N8)</f>
        <v>35171.913796120556</v>
      </c>
      <c r="O8" s="100">
        <f>IF(SER_hh_tes!O8=0,0,1000000/0.086*SER_hh_tes!O8/SER_hh_num!O8)</f>
        <v>37351.01947234304</v>
      </c>
      <c r="P8" s="100">
        <f>IF(SER_hh_tes!P8=0,0,1000000/0.086*SER_hh_tes!P8/SER_hh_num!P8)</f>
        <v>34316.809772428198</v>
      </c>
      <c r="Q8" s="100">
        <f>IF(SER_hh_tes!Q8=0,0,1000000/0.086*SER_hh_tes!Q8/SER_hh_num!Q8)</f>
        <v>38199.593663114778</v>
      </c>
    </row>
    <row r="9" spans="1:17" ht="12" customHeight="1" x14ac:dyDescent="0.25">
      <c r="A9" s="88" t="s">
        <v>106</v>
      </c>
      <c r="B9" s="100">
        <f>IF(SER_hh_tes!B9=0,0,1000000/0.086*SER_hh_tes!B9/SER_hh_num!B9)</f>
        <v>31977.684775517257</v>
      </c>
      <c r="C9" s="100">
        <f>IF(SER_hh_tes!C9=0,0,1000000/0.086*SER_hh_tes!C9/SER_hh_num!C9)</f>
        <v>34380.68868200115</v>
      </c>
      <c r="D9" s="100">
        <f>IF(SER_hh_tes!D9=0,0,1000000/0.086*SER_hh_tes!D9/SER_hh_num!D9)</f>
        <v>33986.764375291801</v>
      </c>
      <c r="E9" s="100">
        <f>IF(SER_hh_tes!E9=0,0,1000000/0.086*SER_hh_tes!E9/SER_hh_num!E9)</f>
        <v>41348.830749805515</v>
      </c>
      <c r="F9" s="100">
        <f>IF(SER_hh_tes!F9=0,0,1000000/0.086*SER_hh_tes!F9/SER_hh_num!F9)</f>
        <v>40163.387764229483</v>
      </c>
      <c r="G9" s="100">
        <f>IF(SER_hh_tes!G9=0,0,1000000/0.086*SER_hh_tes!G9/SER_hh_num!G9)</f>
        <v>36921.370856622343</v>
      </c>
      <c r="H9" s="100">
        <f>IF(SER_hh_tes!H9=0,0,1000000/0.086*SER_hh_tes!H9/SER_hh_num!H9)</f>
        <v>46265.620228264612</v>
      </c>
      <c r="I9" s="100">
        <f>IF(SER_hh_tes!I9=0,0,1000000/0.086*SER_hh_tes!I9/SER_hh_num!I9)</f>
        <v>30482.635631668942</v>
      </c>
      <c r="J9" s="100">
        <f>IF(SER_hh_tes!J9=0,0,1000000/0.086*SER_hh_tes!J9/SER_hh_num!J9)</f>
        <v>36304.883243659104</v>
      </c>
      <c r="K9" s="100">
        <f>IF(SER_hh_tes!K9=0,0,1000000/0.086*SER_hh_tes!K9/SER_hh_num!K9)</f>
        <v>35964.315097277147</v>
      </c>
      <c r="L9" s="100">
        <f>IF(SER_hh_tes!L9=0,0,1000000/0.086*SER_hh_tes!L9/SER_hh_num!L9)</f>
        <v>41498.116468572945</v>
      </c>
      <c r="M9" s="100">
        <f>IF(SER_hh_tes!M9=0,0,1000000/0.086*SER_hh_tes!M9/SER_hh_num!M9)</f>
        <v>34904.446856291266</v>
      </c>
      <c r="N9" s="100">
        <f>IF(SER_hh_tes!N9=0,0,1000000/0.086*SER_hh_tes!N9/SER_hh_num!N9)</f>
        <v>38184.15792065415</v>
      </c>
      <c r="O9" s="100">
        <f>IF(SER_hh_tes!O9=0,0,1000000/0.086*SER_hh_tes!O9/SER_hh_num!O9)</f>
        <v>40276.676547528288</v>
      </c>
      <c r="P9" s="100">
        <f>IF(SER_hh_tes!P9=0,0,1000000/0.086*SER_hh_tes!P9/SER_hh_num!P9)</f>
        <v>36671.09796884199</v>
      </c>
      <c r="Q9" s="100">
        <f>IF(SER_hh_tes!Q9=0,0,1000000/0.086*SER_hh_tes!Q9/SER_hh_num!Q9)</f>
        <v>40717.653012993986</v>
      </c>
    </row>
    <row r="10" spans="1:17" ht="12" customHeight="1" x14ac:dyDescent="0.25">
      <c r="A10" s="88" t="s">
        <v>34</v>
      </c>
      <c r="B10" s="100">
        <f>IF(SER_hh_tes!B10=0,0,1000000/0.086*SER_hh_tes!B10/SER_hh_num!B10)</f>
        <v>0</v>
      </c>
      <c r="C10" s="100">
        <f>IF(SER_hh_tes!C10=0,0,1000000/0.086*SER_hh_tes!C10/SER_hh_num!C10)</f>
        <v>0</v>
      </c>
      <c r="D10" s="100">
        <f>IF(SER_hh_tes!D10=0,0,1000000/0.086*SER_hh_tes!D10/SER_hh_num!D10)</f>
        <v>0</v>
      </c>
      <c r="E10" s="100">
        <f>IF(SER_hh_tes!E10=0,0,1000000/0.086*SER_hh_tes!E10/SER_hh_num!E10)</f>
        <v>44562.953855412954</v>
      </c>
      <c r="F10" s="100">
        <f>IF(SER_hh_tes!F10=0,0,1000000/0.086*SER_hh_tes!F10/SER_hh_num!F10)</f>
        <v>42207.503839787161</v>
      </c>
      <c r="G10" s="100">
        <f>IF(SER_hh_tes!G10=0,0,1000000/0.086*SER_hh_tes!G10/SER_hh_num!G10)</f>
        <v>40043.285216138887</v>
      </c>
      <c r="H10" s="100">
        <f>IF(SER_hh_tes!H10=0,0,1000000/0.086*SER_hh_tes!H10/SER_hh_num!H10)</f>
        <v>44603.578232151303</v>
      </c>
      <c r="I10" s="100">
        <f>IF(SER_hh_tes!I10=0,0,1000000/0.086*SER_hh_tes!I10/SER_hh_num!I10)</f>
        <v>35808.547666190352</v>
      </c>
      <c r="J10" s="100">
        <f>IF(SER_hh_tes!J10=0,0,1000000/0.086*SER_hh_tes!J10/SER_hh_num!J10)</f>
        <v>28367.14591192656</v>
      </c>
      <c r="K10" s="100">
        <f>IF(SER_hh_tes!K10=0,0,1000000/0.086*SER_hh_tes!K10/SER_hh_num!K10)</f>
        <v>29528.887856789795</v>
      </c>
      <c r="L10" s="100">
        <f>IF(SER_hh_tes!L10=0,0,1000000/0.086*SER_hh_tes!L10/SER_hh_num!L10)</f>
        <v>34881.705558323949</v>
      </c>
      <c r="M10" s="100">
        <f>IF(SER_hh_tes!M10=0,0,1000000/0.086*SER_hh_tes!M10/SER_hh_num!M10)</f>
        <v>27935.609831865746</v>
      </c>
      <c r="N10" s="100">
        <f>IF(SER_hh_tes!N10=0,0,1000000/0.086*SER_hh_tes!N10/SER_hh_num!N10)</f>
        <v>31487.147328422474</v>
      </c>
      <c r="O10" s="100">
        <f>IF(SER_hh_tes!O10=0,0,1000000/0.086*SER_hh_tes!O10/SER_hh_num!O10)</f>
        <v>32118.865156799562</v>
      </c>
      <c r="P10" s="100">
        <f>IF(SER_hh_tes!P10=0,0,1000000/0.086*SER_hh_tes!P10/SER_hh_num!P10)</f>
        <v>43517.236203932407</v>
      </c>
      <c r="Q10" s="100">
        <f>IF(SER_hh_tes!Q10=0,0,1000000/0.086*SER_hh_tes!Q10/SER_hh_num!Q10)</f>
        <v>49858.531653599537</v>
      </c>
    </row>
    <row r="11" spans="1:17" ht="12" customHeight="1" x14ac:dyDescent="0.25">
      <c r="A11" s="88" t="s">
        <v>61</v>
      </c>
      <c r="B11" s="100">
        <f>IF(SER_hh_tes!B11=0,0,1000000/0.086*SER_hh_tes!B11/SER_hh_num!B11)</f>
        <v>0</v>
      </c>
      <c r="C11" s="100">
        <f>IF(SER_hh_tes!C11=0,0,1000000/0.086*SER_hh_tes!C11/SER_hh_num!C11)</f>
        <v>0</v>
      </c>
      <c r="D11" s="100">
        <f>IF(SER_hh_tes!D11=0,0,1000000/0.086*SER_hh_tes!D11/SER_hh_num!D11)</f>
        <v>0</v>
      </c>
      <c r="E11" s="100">
        <f>IF(SER_hh_tes!E11=0,0,1000000/0.086*SER_hh_tes!E11/SER_hh_num!E11)</f>
        <v>42464.408223694743</v>
      </c>
      <c r="F11" s="100">
        <f>IF(SER_hh_tes!F11=0,0,1000000/0.086*SER_hh_tes!F11/SER_hh_num!F11)</f>
        <v>40176.325655605004</v>
      </c>
      <c r="G11" s="100">
        <f>IF(SER_hh_tes!G11=0,0,1000000/0.086*SER_hh_tes!G11/SER_hh_num!G11)</f>
        <v>39320.606257171457</v>
      </c>
      <c r="H11" s="100">
        <f>IF(SER_hh_tes!H11=0,0,1000000/0.086*SER_hh_tes!H11/SER_hh_num!H11)</f>
        <v>40625.338543687467</v>
      </c>
      <c r="I11" s="100">
        <f>IF(SER_hh_tes!I11=0,0,1000000/0.086*SER_hh_tes!I11/SER_hh_num!I11)</f>
        <v>33476.892184506527</v>
      </c>
      <c r="J11" s="100">
        <f>IF(SER_hh_tes!J11=0,0,1000000/0.086*SER_hh_tes!J11/SER_hh_num!J11)</f>
        <v>31659.810170290115</v>
      </c>
      <c r="K11" s="100">
        <f>IF(SER_hh_tes!K11=0,0,1000000/0.086*SER_hh_tes!K11/SER_hh_num!K11)</f>
        <v>34824.405155795088</v>
      </c>
      <c r="L11" s="100">
        <f>IF(SER_hh_tes!L11=0,0,1000000/0.086*SER_hh_tes!L11/SER_hh_num!L11)</f>
        <v>34704.432461961442</v>
      </c>
      <c r="M11" s="100">
        <f>IF(SER_hh_tes!M11=0,0,1000000/0.086*SER_hh_tes!M11/SER_hh_num!M11)</f>
        <v>34721.312854405936</v>
      </c>
      <c r="N11" s="100">
        <f>IF(SER_hh_tes!N11=0,0,1000000/0.086*SER_hh_tes!N11/SER_hh_num!N11)</f>
        <v>34124.836376735337</v>
      </c>
      <c r="O11" s="100">
        <f>IF(SER_hh_tes!O11=0,0,1000000/0.086*SER_hh_tes!O11/SER_hh_num!O11)</f>
        <v>36570.996579402257</v>
      </c>
      <c r="P11" s="100">
        <f>IF(SER_hh_tes!P11=0,0,1000000/0.086*SER_hh_tes!P11/SER_hh_num!P11)</f>
        <v>47877.199320363172</v>
      </c>
      <c r="Q11" s="100">
        <f>IF(SER_hh_tes!Q11=0,0,1000000/0.086*SER_hh_tes!Q11/SER_hh_num!Q11)</f>
        <v>37006.889363407536</v>
      </c>
    </row>
    <row r="12" spans="1:17" ht="12" customHeight="1" x14ac:dyDescent="0.25">
      <c r="A12" s="88" t="s">
        <v>42</v>
      </c>
      <c r="B12" s="100">
        <f>IF(SER_hh_tes!B12=0,0,1000000/0.086*SER_hh_tes!B12/SER_hh_num!B12)</f>
        <v>0</v>
      </c>
      <c r="C12" s="100">
        <f>IF(SER_hh_tes!C12=0,0,1000000/0.086*SER_hh_tes!C12/SER_hh_num!C12)</f>
        <v>0</v>
      </c>
      <c r="D12" s="100">
        <f>IF(SER_hh_tes!D12=0,0,1000000/0.086*SER_hh_tes!D12/SER_hh_num!D12)</f>
        <v>0</v>
      </c>
      <c r="E12" s="100">
        <f>IF(SER_hh_tes!E12=0,0,1000000/0.086*SER_hh_tes!E12/SER_hh_num!E12)</f>
        <v>42761.299286820751</v>
      </c>
      <c r="F12" s="100">
        <f>IF(SER_hh_tes!F12=0,0,1000000/0.086*SER_hh_tes!F12/SER_hh_num!F12)</f>
        <v>41018.617739143003</v>
      </c>
      <c r="G12" s="100">
        <f>IF(SER_hh_tes!G12=0,0,1000000/0.086*SER_hh_tes!G12/SER_hh_num!G12)</f>
        <v>40066.333254961952</v>
      </c>
      <c r="H12" s="100">
        <f>IF(SER_hh_tes!H12=0,0,1000000/0.086*SER_hh_tes!H12/SER_hh_num!H12)</f>
        <v>34625.257611469999</v>
      </c>
      <c r="I12" s="100">
        <f>IF(SER_hh_tes!I12=0,0,1000000/0.086*SER_hh_tes!I12/SER_hh_num!I12)</f>
        <v>30408.014260894935</v>
      </c>
      <c r="J12" s="100">
        <f>IF(SER_hh_tes!J12=0,0,1000000/0.086*SER_hh_tes!J12/SER_hh_num!J12)</f>
        <v>33842.302788962617</v>
      </c>
      <c r="K12" s="100">
        <f>IF(SER_hh_tes!K12=0,0,1000000/0.086*SER_hh_tes!K12/SER_hh_num!K12)</f>
        <v>33009.349126085181</v>
      </c>
      <c r="L12" s="100">
        <f>IF(SER_hh_tes!L12=0,0,1000000/0.086*SER_hh_tes!L12/SER_hh_num!L12)</f>
        <v>46177.608746818609</v>
      </c>
      <c r="M12" s="100">
        <f>IF(SER_hh_tes!M12=0,0,1000000/0.086*SER_hh_tes!M12/SER_hh_num!M12)</f>
        <v>28790.39021883524</v>
      </c>
      <c r="N12" s="100">
        <f>IF(SER_hh_tes!N12=0,0,1000000/0.086*SER_hh_tes!N12/SER_hh_num!N12)</f>
        <v>34142.823096774198</v>
      </c>
      <c r="O12" s="100">
        <f>IF(SER_hh_tes!O12=0,0,1000000/0.086*SER_hh_tes!O12/SER_hh_num!O12)</f>
        <v>36149.857584579804</v>
      </c>
      <c r="P12" s="100">
        <f>IF(SER_hh_tes!P12=0,0,1000000/0.086*SER_hh_tes!P12/SER_hh_num!P12)</f>
        <v>33023.852485143703</v>
      </c>
      <c r="Q12" s="100">
        <f>IF(SER_hh_tes!Q12=0,0,1000000/0.086*SER_hh_tes!Q12/SER_hh_num!Q12)</f>
        <v>36577.961132901204</v>
      </c>
    </row>
    <row r="13" spans="1:17" ht="12" customHeight="1" x14ac:dyDescent="0.25">
      <c r="A13" s="88" t="s">
        <v>105</v>
      </c>
      <c r="B13" s="100">
        <f>IF(SER_hh_tes!B13=0,0,1000000/0.086*SER_hh_tes!B13/SER_hh_num!B13)</f>
        <v>32585.820867010458</v>
      </c>
      <c r="C13" s="100">
        <f>IF(SER_hh_tes!C13=0,0,1000000/0.086*SER_hh_tes!C13/SER_hh_num!C13)</f>
        <v>35405.3274703512</v>
      </c>
      <c r="D13" s="100">
        <f>IF(SER_hh_tes!D13=0,0,1000000/0.086*SER_hh_tes!D13/SER_hh_num!D13)</f>
        <v>35430.58283447638</v>
      </c>
      <c r="E13" s="100">
        <f>IF(SER_hh_tes!E13=0,0,1000000/0.086*SER_hh_tes!E13/SER_hh_num!E13)</f>
        <v>43100.289790323754</v>
      </c>
      <c r="F13" s="100">
        <f>IF(SER_hh_tes!F13=0,0,1000000/0.086*SER_hh_tes!F13/SER_hh_num!F13)</f>
        <v>40671.438099483152</v>
      </c>
      <c r="G13" s="100">
        <f>IF(SER_hh_tes!G13=0,0,1000000/0.086*SER_hh_tes!G13/SER_hh_num!G13)</f>
        <v>38502.117275425124</v>
      </c>
      <c r="H13" s="100">
        <f>IF(SER_hh_tes!H13=0,0,1000000/0.086*SER_hh_tes!H13/SER_hh_num!H13)</f>
        <v>42598.900324505834</v>
      </c>
      <c r="I13" s="100">
        <f>IF(SER_hh_tes!I13=0,0,1000000/0.086*SER_hh_tes!I13/SER_hh_num!I13)</f>
        <v>29950.372682802419</v>
      </c>
      <c r="J13" s="100">
        <f>IF(SER_hh_tes!J13=0,0,1000000/0.086*SER_hh_tes!J13/SER_hh_num!J13)</f>
        <v>35279.794489948275</v>
      </c>
      <c r="K13" s="100">
        <f>IF(SER_hh_tes!K13=0,0,1000000/0.086*SER_hh_tes!K13/SER_hh_num!K13)</f>
        <v>33766.792114782103</v>
      </c>
      <c r="L13" s="100">
        <f>IF(SER_hh_tes!L13=0,0,1000000/0.086*SER_hh_tes!L13/SER_hh_num!L13)</f>
        <v>44759.152079791718</v>
      </c>
      <c r="M13" s="100">
        <f>IF(SER_hh_tes!M13=0,0,1000000/0.086*SER_hh_tes!M13/SER_hh_num!M13)</f>
        <v>36481.488283011917</v>
      </c>
      <c r="N13" s="100">
        <f>IF(SER_hh_tes!N13=0,0,1000000/0.086*SER_hh_tes!N13/SER_hh_num!N13)</f>
        <v>39957.708566087982</v>
      </c>
      <c r="O13" s="100">
        <f>IF(SER_hh_tes!O13=0,0,1000000/0.086*SER_hh_tes!O13/SER_hh_num!O13)</f>
        <v>42892.805205420293</v>
      </c>
      <c r="P13" s="100">
        <f>IF(SER_hh_tes!P13=0,0,1000000/0.086*SER_hh_tes!P13/SER_hh_num!P13)</f>
        <v>39670.282765476324</v>
      </c>
      <c r="Q13" s="100">
        <f>IF(SER_hh_tes!Q13=0,0,1000000/0.086*SER_hh_tes!Q13/SER_hh_num!Q13)</f>
        <v>44418.262286974197</v>
      </c>
    </row>
    <row r="14" spans="1:17" ht="12" customHeight="1" x14ac:dyDescent="0.25">
      <c r="A14" s="51" t="s">
        <v>104</v>
      </c>
      <c r="B14" s="22">
        <f>IF(SER_hh_tes!B14=0,0,1000000/0.086*SER_hh_tes!B14/SER_hh_num!B14)</f>
        <v>32585.820867010461</v>
      </c>
      <c r="C14" s="22">
        <f>IF(SER_hh_tes!C14=0,0,1000000/0.086*SER_hh_tes!C14/SER_hh_num!C14)</f>
        <v>34887.438946493101</v>
      </c>
      <c r="D14" s="22">
        <f>IF(SER_hh_tes!D14=0,0,1000000/0.086*SER_hh_tes!D14/SER_hh_num!D14)</f>
        <v>35319.010021591355</v>
      </c>
      <c r="E14" s="22">
        <f>IF(SER_hh_tes!E14=0,0,1000000/0.086*SER_hh_tes!E14/SER_hh_num!E14)</f>
        <v>42823.60433171942</v>
      </c>
      <c r="F14" s="22">
        <f>IF(SER_hh_tes!F14=0,0,1000000/0.086*SER_hh_tes!F14/SER_hh_num!F14)</f>
        <v>40397.455575812528</v>
      </c>
      <c r="G14" s="22">
        <f>IF(SER_hh_tes!G14=0,0,1000000/0.086*SER_hh_tes!G14/SER_hh_num!G14)</f>
        <v>38245.376313392189</v>
      </c>
      <c r="H14" s="22">
        <f>IF(SER_hh_tes!H14=0,0,1000000/0.086*SER_hh_tes!H14/SER_hh_num!H14)</f>
        <v>42341.332690014242</v>
      </c>
      <c r="I14" s="22">
        <f>IF(SER_hh_tes!I14=0,0,1000000/0.086*SER_hh_tes!I14/SER_hh_num!I14)</f>
        <v>29775.996437308266</v>
      </c>
      <c r="J14" s="22">
        <f>IF(SER_hh_tes!J14=0,0,1000000/0.086*SER_hh_tes!J14/SER_hh_num!J14)</f>
        <v>36025.342264289793</v>
      </c>
      <c r="K14" s="22">
        <f>IF(SER_hh_tes!K14=0,0,1000000/0.086*SER_hh_tes!K14/SER_hh_num!K14)</f>
        <v>34605.086453091681</v>
      </c>
      <c r="L14" s="22">
        <f>IF(SER_hh_tes!L14=0,0,1000000/0.086*SER_hh_tes!L14/SER_hh_num!L14)</f>
        <v>40457.554845030274</v>
      </c>
      <c r="M14" s="22">
        <f>IF(SER_hh_tes!M14=0,0,1000000/0.086*SER_hh_tes!M14/SER_hh_num!M14)</f>
        <v>32693.754359229231</v>
      </c>
      <c r="N14" s="22">
        <f>IF(SER_hh_tes!N14=0,0,1000000/0.086*SER_hh_tes!N14/SER_hh_num!N14)</f>
        <v>35718.524816433506</v>
      </c>
      <c r="O14" s="22">
        <f>IF(SER_hh_tes!O14=0,0,1000000/0.086*SER_hh_tes!O14/SER_hh_num!O14)</f>
        <v>37781.056327887505</v>
      </c>
      <c r="P14" s="22">
        <f>IF(SER_hh_tes!P14=0,0,1000000/0.086*SER_hh_tes!P14/SER_hh_num!P14)</f>
        <v>34714.244205256364</v>
      </c>
      <c r="Q14" s="22">
        <f>IF(SER_hh_tes!Q14=0,0,1000000/0.086*SER_hh_tes!Q14/SER_hh_num!Q14)</f>
        <v>38842.274030232351</v>
      </c>
    </row>
    <row r="15" spans="1:17" ht="12" customHeight="1" x14ac:dyDescent="0.25">
      <c r="A15" s="105" t="s">
        <v>108</v>
      </c>
      <c r="B15" s="104">
        <f>IF(SER_hh_tes!B15=0,0,1000000/0.086*SER_hh_tes!B15/SER_hh_num!B15)</f>
        <v>641.08652283367951</v>
      </c>
      <c r="C15" s="104">
        <f>IF(SER_hh_tes!C15=0,0,1000000/0.086*SER_hh_tes!C15/SER_hh_num!C15)</f>
        <v>692.61208076676985</v>
      </c>
      <c r="D15" s="104">
        <f>IF(SER_hh_tes!D15=0,0,1000000/0.086*SER_hh_tes!D15/SER_hh_num!D15)</f>
        <v>681.97884503800572</v>
      </c>
      <c r="E15" s="104">
        <f>IF(SER_hh_tes!E15=0,0,1000000/0.086*SER_hh_tes!E15/SER_hh_num!E15)</f>
        <v>729.79723613324961</v>
      </c>
      <c r="F15" s="104">
        <f>IF(SER_hh_tes!F15=0,0,1000000/0.086*SER_hh_tes!F15/SER_hh_num!F15)</f>
        <v>686.44081217386031</v>
      </c>
      <c r="G15" s="104">
        <f>IF(SER_hh_tes!G15=0,0,1000000/0.086*SER_hh_tes!G15/SER_hh_num!G15)</f>
        <v>654.05794406533039</v>
      </c>
      <c r="H15" s="104">
        <f>IF(SER_hh_tes!H15=0,0,1000000/0.086*SER_hh_tes!H15/SER_hh_num!H15)</f>
        <v>756.47033416013596</v>
      </c>
      <c r="I15" s="104">
        <f>IF(SER_hh_tes!I15=0,0,1000000/0.086*SER_hh_tes!I15/SER_hh_num!I15)</f>
        <v>522.0950298448156</v>
      </c>
      <c r="J15" s="104">
        <f>IF(SER_hh_tes!J15=0,0,1000000/0.086*SER_hh_tes!J15/SER_hh_num!J15)</f>
        <v>627.32148384692243</v>
      </c>
      <c r="K15" s="104">
        <f>IF(SER_hh_tes!K15=0,0,1000000/0.086*SER_hh_tes!K15/SER_hh_num!K15)</f>
        <v>599.55490153892481</v>
      </c>
      <c r="L15" s="104">
        <f>IF(SER_hh_tes!L15=0,0,1000000/0.086*SER_hh_tes!L15/SER_hh_num!L15)</f>
        <v>677.61160383780191</v>
      </c>
      <c r="M15" s="104">
        <f>IF(SER_hh_tes!M15=0,0,1000000/0.086*SER_hh_tes!M15/SER_hh_num!M15)</f>
        <v>572.46127611485065</v>
      </c>
      <c r="N15" s="104">
        <f>IF(SER_hh_tes!N15=0,0,1000000/0.086*SER_hh_tes!N15/SER_hh_num!N15)</f>
        <v>615.6010318739169</v>
      </c>
      <c r="O15" s="104">
        <f>IF(SER_hh_tes!O15=0,0,1000000/0.086*SER_hh_tes!O15/SER_hh_num!O15)</f>
        <v>690.83238022117655</v>
      </c>
      <c r="P15" s="104">
        <f>IF(SER_hh_tes!P15=0,0,1000000/0.086*SER_hh_tes!P15/SER_hh_num!P15)</f>
        <v>619.71965326895543</v>
      </c>
      <c r="Q15" s="104">
        <f>IF(SER_hh_tes!Q15=0,0,1000000/0.086*SER_hh_tes!Q15/SER_hh_num!Q15)</f>
        <v>675.07223669599125</v>
      </c>
    </row>
    <row r="16" spans="1:17" ht="12.95" customHeight="1" x14ac:dyDescent="0.25">
      <c r="A16" s="90" t="s">
        <v>102</v>
      </c>
      <c r="B16" s="101">
        <f>IF(SER_hh_tes!B16=0,0,1000000/0.086*SER_hh_tes!B16/SER_hh_num!B16)</f>
        <v>10998.145431236591</v>
      </c>
      <c r="C16" s="101">
        <f>IF(SER_hh_tes!C16=0,0,1000000/0.086*SER_hh_tes!C16/SER_hh_num!C16)</f>
        <v>11053.961739239112</v>
      </c>
      <c r="D16" s="101">
        <f>IF(SER_hh_tes!D16=0,0,1000000/0.086*SER_hh_tes!D16/SER_hh_num!D16)</f>
        <v>11097.143673165208</v>
      </c>
      <c r="E16" s="101">
        <f>IF(SER_hh_tes!E16=0,0,1000000/0.086*SER_hh_tes!E16/SER_hh_num!E16)</f>
        <v>11141.112543739882</v>
      </c>
      <c r="F16" s="101">
        <f>IF(SER_hh_tes!F16=0,0,1000000/0.086*SER_hh_tes!F16/SER_hh_num!F16)</f>
        <v>11215.826060757252</v>
      </c>
      <c r="G16" s="101">
        <f>IF(SER_hh_tes!G16=0,0,1000000/0.086*SER_hh_tes!G16/SER_hh_num!G16)</f>
        <v>11288.953730459722</v>
      </c>
      <c r="H16" s="101">
        <f>IF(SER_hh_tes!H16=0,0,1000000/0.086*SER_hh_tes!H16/SER_hh_num!H16)</f>
        <v>11387.953517182725</v>
      </c>
      <c r="I16" s="101">
        <f>IF(SER_hh_tes!I16=0,0,1000000/0.086*SER_hh_tes!I16/SER_hh_num!I16)</f>
        <v>11480.481645387856</v>
      </c>
      <c r="J16" s="101">
        <f>IF(SER_hh_tes!J16=0,0,1000000/0.086*SER_hh_tes!J16/SER_hh_num!J16)</f>
        <v>11580.467745070306</v>
      </c>
      <c r="K16" s="101">
        <f>IF(SER_hh_tes!K16=0,0,1000000/0.086*SER_hh_tes!K16/SER_hh_num!K16)</f>
        <v>11543.061332197332</v>
      </c>
      <c r="L16" s="101">
        <f>IF(SER_hh_tes!L16=0,0,1000000/0.086*SER_hh_tes!L16/SER_hh_num!L16)</f>
        <v>11611.611803747868</v>
      </c>
      <c r="M16" s="101">
        <f>IF(SER_hh_tes!M16=0,0,1000000/0.086*SER_hh_tes!M16/SER_hh_num!M16)</f>
        <v>11694.891268197831</v>
      </c>
      <c r="N16" s="101">
        <f>IF(SER_hh_tes!N16=0,0,1000000/0.086*SER_hh_tes!N16/SER_hh_num!N16)</f>
        <v>11831.268000256561</v>
      </c>
      <c r="O16" s="101">
        <f>IF(SER_hh_tes!O16=0,0,1000000/0.086*SER_hh_tes!O16/SER_hh_num!O16)</f>
        <v>11988.821463034432</v>
      </c>
      <c r="P16" s="101">
        <f>IF(SER_hh_tes!P16=0,0,1000000/0.086*SER_hh_tes!P16/SER_hh_num!P16)</f>
        <v>12347.943313913614</v>
      </c>
      <c r="Q16" s="101">
        <f>IF(SER_hh_tes!Q16=0,0,1000000/0.086*SER_hh_tes!Q16/SER_hh_num!Q16)</f>
        <v>12647.665334951516</v>
      </c>
    </row>
    <row r="17" spans="1:17" ht="12.95" customHeight="1" x14ac:dyDescent="0.25">
      <c r="A17" s="88" t="s">
        <v>101</v>
      </c>
      <c r="B17" s="103">
        <f>IF(SER_hh_tes!B17=0,0,1000000/0.086*SER_hh_tes!B17/SER_hh_num!B17)</f>
        <v>1415.5068946214292</v>
      </c>
      <c r="C17" s="103">
        <f>IF(SER_hh_tes!C17=0,0,1000000/0.086*SER_hh_tes!C17/SER_hh_num!C17)</f>
        <v>1505.5698125888955</v>
      </c>
      <c r="D17" s="103">
        <f>IF(SER_hh_tes!D17=0,0,1000000/0.086*SER_hh_tes!D17/SER_hh_num!D17)</f>
        <v>1627.147066362681</v>
      </c>
      <c r="E17" s="103">
        <f>IF(SER_hh_tes!E17=0,0,1000000/0.086*SER_hh_tes!E17/SER_hh_num!E17)</f>
        <v>1755.9790378895641</v>
      </c>
      <c r="F17" s="103">
        <f>IF(SER_hh_tes!F17=0,0,1000000/0.086*SER_hh_tes!F17/SER_hh_num!F17)</f>
        <v>1905.5005822831147</v>
      </c>
      <c r="G17" s="103">
        <f>IF(SER_hh_tes!G17=0,0,1000000/0.086*SER_hh_tes!G17/SER_hh_num!G17)</f>
        <v>2066.6599034389405</v>
      </c>
      <c r="H17" s="103">
        <f>IF(SER_hh_tes!H17=0,0,1000000/0.086*SER_hh_tes!H17/SER_hh_num!H17)</f>
        <v>2228.9200665190774</v>
      </c>
      <c r="I17" s="103">
        <f>IF(SER_hh_tes!I17=0,0,1000000/0.086*SER_hh_tes!I17/SER_hh_num!I17)</f>
        <v>2481.8372583058817</v>
      </c>
      <c r="J17" s="103">
        <f>IF(SER_hh_tes!J17=0,0,1000000/0.086*SER_hh_tes!J17/SER_hh_num!J17)</f>
        <v>2648.2120768871087</v>
      </c>
      <c r="K17" s="103">
        <f>IF(SER_hh_tes!K17=0,0,1000000/0.086*SER_hh_tes!K17/SER_hh_num!K17)</f>
        <v>2853.3828301061308</v>
      </c>
      <c r="L17" s="103">
        <f>IF(SER_hh_tes!L17=0,0,1000000/0.086*SER_hh_tes!L17/SER_hh_num!L17)</f>
        <v>3057.9469226122255</v>
      </c>
      <c r="M17" s="103">
        <f>IF(SER_hh_tes!M17=0,0,1000000/0.086*SER_hh_tes!M17/SER_hh_num!M17)</f>
        <v>3240.199236081548</v>
      </c>
      <c r="N17" s="103">
        <f>IF(SER_hh_tes!N17=0,0,1000000/0.086*SER_hh_tes!N17/SER_hh_num!N17)</f>
        <v>3386.5374108194951</v>
      </c>
      <c r="O17" s="103">
        <f>IF(SER_hh_tes!O17=0,0,1000000/0.086*SER_hh_tes!O17/SER_hh_num!O17)</f>
        <v>3674.846830597181</v>
      </c>
      <c r="P17" s="103">
        <f>IF(SER_hh_tes!P17=0,0,1000000/0.086*SER_hh_tes!P17/SER_hh_num!P17)</f>
        <v>4122.9743193328368</v>
      </c>
      <c r="Q17" s="103">
        <f>IF(SER_hh_tes!Q17=0,0,1000000/0.086*SER_hh_tes!Q17/SER_hh_num!Q17)</f>
        <v>4673.1388120414058</v>
      </c>
    </row>
    <row r="18" spans="1:17" ht="12" customHeight="1" x14ac:dyDescent="0.25">
      <c r="A18" s="88" t="s">
        <v>100</v>
      </c>
      <c r="B18" s="103">
        <f>IF(SER_hh_tes!B18=0,0,1000000/0.086*SER_hh_tes!B18/SER_hh_num!B18)</f>
        <v>11062.483657074632</v>
      </c>
      <c r="C18" s="103">
        <f>IF(SER_hh_tes!C18=0,0,1000000/0.086*SER_hh_tes!C18/SER_hh_num!C18)</f>
        <v>11114.651045016617</v>
      </c>
      <c r="D18" s="103">
        <f>IF(SER_hh_tes!D18=0,0,1000000/0.086*SER_hh_tes!D18/SER_hh_num!D18)</f>
        <v>11153.715406725509</v>
      </c>
      <c r="E18" s="103">
        <f>IF(SER_hh_tes!E18=0,0,1000000/0.086*SER_hh_tes!E18/SER_hh_num!E18)</f>
        <v>11202.554420300956</v>
      </c>
      <c r="F18" s="103">
        <f>IF(SER_hh_tes!F18=0,0,1000000/0.086*SER_hh_tes!F18/SER_hh_num!F18)</f>
        <v>11281.66196782318</v>
      </c>
      <c r="G18" s="103">
        <f>IF(SER_hh_tes!G18=0,0,1000000/0.086*SER_hh_tes!G18/SER_hh_num!G18)</f>
        <v>11360.124135639933</v>
      </c>
      <c r="H18" s="103">
        <f>IF(SER_hh_tes!H18=0,0,1000000/0.086*SER_hh_tes!H18/SER_hh_num!H18)</f>
        <v>11459.483344321709</v>
      </c>
      <c r="I18" s="103">
        <f>IF(SER_hh_tes!I18=0,0,1000000/0.086*SER_hh_tes!I18/SER_hh_num!I18)</f>
        <v>11569.521730826118</v>
      </c>
      <c r="J18" s="103">
        <f>IF(SER_hh_tes!J18=0,0,1000000/0.086*SER_hh_tes!J18/SER_hh_num!J18)</f>
        <v>11677.973129837226</v>
      </c>
      <c r="K18" s="103">
        <f>IF(SER_hh_tes!K18=0,0,1000000/0.086*SER_hh_tes!K18/SER_hh_num!K18)</f>
        <v>11644.972441954169</v>
      </c>
      <c r="L18" s="103">
        <f>IF(SER_hh_tes!L18=0,0,1000000/0.086*SER_hh_tes!L18/SER_hh_num!L18)</f>
        <v>11727.487526865458</v>
      </c>
      <c r="M18" s="103">
        <f>IF(SER_hh_tes!M18=0,0,1000000/0.086*SER_hh_tes!M18/SER_hh_num!M18)</f>
        <v>11810.027185541876</v>
      </c>
      <c r="N18" s="103">
        <f>IF(SER_hh_tes!N18=0,0,1000000/0.086*SER_hh_tes!N18/SER_hh_num!N18)</f>
        <v>11958.395348122491</v>
      </c>
      <c r="O18" s="103">
        <f>IF(SER_hh_tes!O18=0,0,1000000/0.086*SER_hh_tes!O18/SER_hh_num!O18)</f>
        <v>12135.08966066953</v>
      </c>
      <c r="P18" s="103">
        <f>IF(SER_hh_tes!P18=0,0,1000000/0.086*SER_hh_tes!P18/SER_hh_num!P18)</f>
        <v>12524.603002672693</v>
      </c>
      <c r="Q18" s="103">
        <f>IF(SER_hh_tes!Q18=0,0,1000000/0.086*SER_hh_tes!Q18/SER_hh_num!Q18)</f>
        <v>12867.386166267908</v>
      </c>
    </row>
    <row r="19" spans="1:17" ht="12.95" customHeight="1" x14ac:dyDescent="0.25">
      <c r="A19" s="90" t="s">
        <v>47</v>
      </c>
      <c r="B19" s="101">
        <f>IF(SER_hh_tes!B19=0,0,1000000/0.086*SER_hh_tes!B19/SER_hh_num!B19)</f>
        <v>6228.7781084134795</v>
      </c>
      <c r="C19" s="101">
        <f>IF(SER_hh_tes!C19=0,0,1000000/0.086*SER_hh_tes!C19/SER_hh_num!C19)</f>
        <v>6223.843495838154</v>
      </c>
      <c r="D19" s="101">
        <f>IF(SER_hh_tes!D19=0,0,1000000/0.086*SER_hh_tes!D19/SER_hh_num!D19)</f>
        <v>6209.5351837512653</v>
      </c>
      <c r="E19" s="101">
        <f>IF(SER_hh_tes!E19=0,0,1000000/0.086*SER_hh_tes!E19/SER_hh_num!E19)</f>
        <v>6254.5743928688908</v>
      </c>
      <c r="F19" s="101">
        <f>IF(SER_hh_tes!F19=0,0,1000000/0.086*SER_hh_tes!F19/SER_hh_num!F19)</f>
        <v>6260.3633398090533</v>
      </c>
      <c r="G19" s="101">
        <f>IF(SER_hh_tes!G19=0,0,1000000/0.086*SER_hh_tes!G19/SER_hh_num!G19)</f>
        <v>6221.0443864532617</v>
      </c>
      <c r="H19" s="101">
        <f>IF(SER_hh_tes!H19=0,0,1000000/0.086*SER_hh_tes!H19/SER_hh_num!H19)</f>
        <v>6282.5542304474093</v>
      </c>
      <c r="I19" s="101">
        <f>IF(SER_hh_tes!I19=0,0,1000000/0.086*SER_hh_tes!I19/SER_hh_num!I19)</f>
        <v>6287.3213927634488</v>
      </c>
      <c r="J19" s="101">
        <f>IF(SER_hh_tes!J19=0,0,1000000/0.086*SER_hh_tes!J19/SER_hh_num!J19)</f>
        <v>6304.958364219865</v>
      </c>
      <c r="K19" s="101">
        <f>IF(SER_hh_tes!K19=0,0,1000000/0.086*SER_hh_tes!K19/SER_hh_num!K19)</f>
        <v>6385.3219543672385</v>
      </c>
      <c r="L19" s="101">
        <f>IF(SER_hh_tes!L19=0,0,1000000/0.086*SER_hh_tes!L19/SER_hh_num!L19)</f>
        <v>6355.7849317782548</v>
      </c>
      <c r="M19" s="101">
        <f>IF(SER_hh_tes!M19=0,0,1000000/0.086*SER_hh_tes!M19/SER_hh_num!M19)</f>
        <v>6440.8280013603062</v>
      </c>
      <c r="N19" s="101">
        <f>IF(SER_hh_tes!N19=0,0,1000000/0.086*SER_hh_tes!N19/SER_hh_num!N19)</f>
        <v>6513.205387558025</v>
      </c>
      <c r="O19" s="101">
        <f>IF(SER_hh_tes!O19=0,0,1000000/0.086*SER_hh_tes!O19/SER_hh_num!O19)</f>
        <v>6566.067285404959</v>
      </c>
      <c r="P19" s="101">
        <f>IF(SER_hh_tes!P19=0,0,1000000/0.086*SER_hh_tes!P19/SER_hh_num!P19)</f>
        <v>6569.1146243144858</v>
      </c>
      <c r="Q19" s="101">
        <f>IF(SER_hh_tes!Q19=0,0,1000000/0.086*SER_hh_tes!Q19/SER_hh_num!Q19)</f>
        <v>6607.6838324561295</v>
      </c>
    </row>
    <row r="20" spans="1:17" ht="12" customHeight="1" x14ac:dyDescent="0.25">
      <c r="A20" s="88" t="s">
        <v>38</v>
      </c>
      <c r="B20" s="100">
        <f>IF(SER_hh_tes!B20=0,0,1000000/0.086*SER_hh_tes!B20/SER_hh_num!B20)</f>
        <v>0</v>
      </c>
      <c r="C20" s="100">
        <f>IF(SER_hh_tes!C20=0,0,1000000/0.086*SER_hh_tes!C20/SER_hh_num!C20)</f>
        <v>0</v>
      </c>
      <c r="D20" s="100">
        <f>IF(SER_hh_tes!D20=0,0,1000000/0.086*SER_hh_tes!D20/SER_hh_num!D20)</f>
        <v>0</v>
      </c>
      <c r="E20" s="100">
        <f>IF(SER_hh_tes!E20=0,0,1000000/0.086*SER_hh_tes!E20/SER_hh_num!E20)</f>
        <v>0</v>
      </c>
      <c r="F20" s="100">
        <f>IF(SER_hh_tes!F20=0,0,1000000/0.086*SER_hh_tes!F20/SER_hh_num!F20)</f>
        <v>0</v>
      </c>
      <c r="G20" s="100">
        <f>IF(SER_hh_tes!G20=0,0,1000000/0.086*SER_hh_tes!G20/SER_hh_num!G20)</f>
        <v>0</v>
      </c>
      <c r="H20" s="100">
        <f>IF(SER_hh_tes!H20=0,0,1000000/0.086*SER_hh_tes!H20/SER_hh_num!H20)</f>
        <v>0</v>
      </c>
      <c r="I20" s="100">
        <f>IF(SER_hh_tes!I20=0,0,1000000/0.086*SER_hh_tes!I20/SER_hh_num!I20)</f>
        <v>0</v>
      </c>
      <c r="J20" s="100">
        <f>IF(SER_hh_tes!J20=0,0,1000000/0.086*SER_hh_tes!J20/SER_hh_num!J20)</f>
        <v>0</v>
      </c>
      <c r="K20" s="100">
        <f>IF(SER_hh_tes!K20=0,0,1000000/0.086*SER_hh_tes!K20/SER_hh_num!K20)</f>
        <v>0</v>
      </c>
      <c r="L20" s="100">
        <f>IF(SER_hh_tes!L20=0,0,1000000/0.086*SER_hh_tes!L20/SER_hh_num!L20)</f>
        <v>0</v>
      </c>
      <c r="M20" s="100">
        <f>IF(SER_hh_tes!M20=0,0,1000000/0.086*SER_hh_tes!M20/SER_hh_num!M20)</f>
        <v>0</v>
      </c>
      <c r="N20" s="100">
        <f>IF(SER_hh_tes!N20=0,0,1000000/0.086*SER_hh_tes!N20/SER_hh_num!N20)</f>
        <v>0</v>
      </c>
      <c r="O20" s="100">
        <f>IF(SER_hh_tes!O20=0,0,1000000/0.086*SER_hh_tes!O20/SER_hh_num!O20)</f>
        <v>0</v>
      </c>
      <c r="P20" s="100">
        <f>IF(SER_hh_tes!P20=0,0,1000000/0.086*SER_hh_tes!P20/SER_hh_num!P20)</f>
        <v>0</v>
      </c>
      <c r="Q20" s="100">
        <f>IF(SER_hh_tes!Q20=0,0,1000000/0.086*SER_hh_tes!Q20/SER_hh_num!Q20)</f>
        <v>0</v>
      </c>
    </row>
    <row r="21" spans="1:17" s="28" customFormat="1" ht="12" customHeight="1" x14ac:dyDescent="0.25">
      <c r="A21" s="88" t="s">
        <v>66</v>
      </c>
      <c r="B21" s="100">
        <f>IF(SER_hh_tes!B21=0,0,1000000/0.086*SER_hh_tes!B21/SER_hh_num!B21)</f>
        <v>6185.3527452978315</v>
      </c>
      <c r="C21" s="100">
        <f>IF(SER_hh_tes!C21=0,0,1000000/0.086*SER_hh_tes!C21/SER_hh_num!C21)</f>
        <v>6212.9458528496889</v>
      </c>
      <c r="D21" s="100">
        <f>IF(SER_hh_tes!D21=0,0,1000000/0.086*SER_hh_tes!D21/SER_hh_num!D21)</f>
        <v>6248.2428200181776</v>
      </c>
      <c r="E21" s="100">
        <f>IF(SER_hh_tes!E21=0,0,1000000/0.086*SER_hh_tes!E21/SER_hh_num!E21)</f>
        <v>6288.2790906380478</v>
      </c>
      <c r="F21" s="100">
        <f>IF(SER_hh_tes!F21=0,0,1000000/0.086*SER_hh_tes!F21/SER_hh_num!F21)</f>
        <v>6315.9841786675806</v>
      </c>
      <c r="G21" s="100">
        <f>IF(SER_hh_tes!G21=0,0,1000000/0.086*SER_hh_tes!G21/SER_hh_num!G21)</f>
        <v>6272.8367082968089</v>
      </c>
      <c r="H21" s="100">
        <f>IF(SER_hh_tes!H21=0,0,1000000/0.086*SER_hh_tes!H21/SER_hh_num!H21)</f>
        <v>6326.3831229866828</v>
      </c>
      <c r="I21" s="100">
        <f>IF(SER_hh_tes!I21=0,0,1000000/0.086*SER_hh_tes!I21/SER_hh_num!I21)</f>
        <v>6296.2694087551599</v>
      </c>
      <c r="J21" s="100">
        <f>IF(SER_hh_tes!J21=0,0,1000000/0.086*SER_hh_tes!J21/SER_hh_num!J21)</f>
        <v>6298.9464193314443</v>
      </c>
      <c r="K21" s="100">
        <f>IF(SER_hh_tes!K21=0,0,1000000/0.086*SER_hh_tes!K21/SER_hh_num!K21)</f>
        <v>6356.141126682206</v>
      </c>
      <c r="L21" s="100">
        <f>IF(SER_hh_tes!L21=0,0,1000000/0.086*SER_hh_tes!L21/SER_hh_num!L21)</f>
        <v>6295.0697889206176</v>
      </c>
      <c r="M21" s="100">
        <f>IF(SER_hh_tes!M21=0,0,1000000/0.086*SER_hh_tes!M21/SER_hh_num!M21)</f>
        <v>6359.6281279349587</v>
      </c>
      <c r="N21" s="100">
        <f>IF(SER_hh_tes!N21=0,0,1000000/0.086*SER_hh_tes!N21/SER_hh_num!N21)</f>
        <v>6394.2391442040707</v>
      </c>
      <c r="O21" s="100">
        <f>IF(SER_hh_tes!O21=0,0,1000000/0.086*SER_hh_tes!O21/SER_hh_num!O21)</f>
        <v>6406.4150949656187</v>
      </c>
      <c r="P21" s="100">
        <f>IF(SER_hh_tes!P21=0,0,1000000/0.086*SER_hh_tes!P21/SER_hh_num!P21)</f>
        <v>6378.9349608192142</v>
      </c>
      <c r="Q21" s="100">
        <f>IF(SER_hh_tes!Q21=0,0,1000000/0.086*SER_hh_tes!Q21/SER_hh_num!Q21)</f>
        <v>6382.8338818474213</v>
      </c>
    </row>
    <row r="22" spans="1:17" ht="12" customHeight="1" x14ac:dyDescent="0.25">
      <c r="A22" s="88" t="s">
        <v>99</v>
      </c>
      <c r="B22" s="100">
        <f>IF(SER_hh_tes!B22=0,0,1000000/0.086*SER_hh_tes!B22/SER_hh_num!B22)</f>
        <v>6185.3527452978333</v>
      </c>
      <c r="C22" s="100">
        <f>IF(SER_hh_tes!C22=0,0,1000000/0.086*SER_hh_tes!C22/SER_hh_num!C22)</f>
        <v>6183.2243586738568</v>
      </c>
      <c r="D22" s="100">
        <f>IF(SER_hh_tes!D22=0,0,1000000/0.086*SER_hh_tes!D22/SER_hh_num!D22)</f>
        <v>6163.3568263604493</v>
      </c>
      <c r="E22" s="100">
        <f>IF(SER_hh_tes!E22=0,0,1000000/0.086*SER_hh_tes!E22/SER_hh_num!E22)</f>
        <v>6179.0867410903556</v>
      </c>
      <c r="F22" s="100">
        <f>IF(SER_hh_tes!F22=0,0,1000000/0.086*SER_hh_tes!F22/SER_hh_num!F22)</f>
        <v>6170.6037162188868</v>
      </c>
      <c r="G22" s="100">
        <f>IF(SER_hh_tes!G22=0,0,1000000/0.086*SER_hh_tes!G22/SER_hh_num!G22)</f>
        <v>6120.2508967232861</v>
      </c>
      <c r="H22" s="100">
        <f>IF(SER_hh_tes!H22=0,0,1000000/0.086*SER_hh_tes!H22/SER_hh_num!H22)</f>
        <v>6172.9981248690874</v>
      </c>
      <c r="I22" s="100">
        <f>IF(SER_hh_tes!I22=0,0,1000000/0.086*SER_hh_tes!I22/SER_hh_num!I22)</f>
        <v>6152.7169086946424</v>
      </c>
      <c r="J22" s="100">
        <f>IF(SER_hh_tes!J22=0,0,1000000/0.086*SER_hh_tes!J22/SER_hh_num!J22)</f>
        <v>6185.2654275844607</v>
      </c>
      <c r="K22" s="100">
        <f>IF(SER_hh_tes!K22=0,0,1000000/0.086*SER_hh_tes!K22/SER_hh_num!K22)</f>
        <v>6248.2509960184616</v>
      </c>
      <c r="L22" s="100">
        <f>IF(SER_hh_tes!L22=0,0,1000000/0.086*SER_hh_tes!L22/SER_hh_num!L22)</f>
        <v>6201.8874104804263</v>
      </c>
      <c r="M22" s="100">
        <f>IF(SER_hh_tes!M22=0,0,1000000/0.086*SER_hh_tes!M22/SER_hh_num!M22)</f>
        <v>6297.4043085734565</v>
      </c>
      <c r="N22" s="100">
        <f>IF(SER_hh_tes!N22=0,0,1000000/0.086*SER_hh_tes!N22/SER_hh_num!N22)</f>
        <v>6357.2087491478778</v>
      </c>
      <c r="O22" s="100">
        <f>IF(SER_hh_tes!O22=0,0,1000000/0.086*SER_hh_tes!O22/SER_hh_num!O22)</f>
        <v>6390.5516787467513</v>
      </c>
      <c r="P22" s="100">
        <f>IF(SER_hh_tes!P22=0,0,1000000/0.086*SER_hh_tes!P22/SER_hh_num!P22)</f>
        <v>6401.7594886297356</v>
      </c>
      <c r="Q22" s="100">
        <f>IF(SER_hh_tes!Q22=0,0,1000000/0.086*SER_hh_tes!Q22/SER_hh_num!Q22)</f>
        <v>6428.6106197872587</v>
      </c>
    </row>
    <row r="23" spans="1:17" ht="12" customHeight="1" x14ac:dyDescent="0.25">
      <c r="A23" s="88" t="s">
        <v>98</v>
      </c>
      <c r="B23" s="100">
        <f>IF(SER_hh_tes!B23=0,0,1000000/0.086*SER_hh_tes!B23/SER_hh_num!B23)</f>
        <v>6185.3527452978315</v>
      </c>
      <c r="C23" s="100">
        <f>IF(SER_hh_tes!C23=0,0,1000000/0.086*SER_hh_tes!C23/SER_hh_num!C23)</f>
        <v>6189.2378709074947</v>
      </c>
      <c r="D23" s="100">
        <f>IF(SER_hh_tes!D23=0,0,1000000/0.086*SER_hh_tes!D23/SER_hh_num!D23)</f>
        <v>6169.8440635990246</v>
      </c>
      <c r="E23" s="100">
        <f>IF(SER_hh_tes!E23=0,0,1000000/0.086*SER_hh_tes!E23/SER_hh_num!E23)</f>
        <v>6188.9459390012207</v>
      </c>
      <c r="F23" s="100">
        <f>IF(SER_hh_tes!F23=0,0,1000000/0.086*SER_hh_tes!F23/SER_hh_num!F23)</f>
        <v>6176.7556616630818</v>
      </c>
      <c r="G23" s="100">
        <f>IF(SER_hh_tes!G23=0,0,1000000/0.086*SER_hh_tes!G23/SER_hh_num!G23)</f>
        <v>6130.1856268214569</v>
      </c>
      <c r="H23" s="100">
        <f>IF(SER_hh_tes!H23=0,0,1000000/0.086*SER_hh_tes!H23/SER_hh_num!H23)</f>
        <v>6199.2411438077797</v>
      </c>
      <c r="I23" s="100">
        <f>IF(SER_hh_tes!I23=0,0,1000000/0.086*SER_hh_tes!I23/SER_hh_num!I23)</f>
        <v>6185.9088844426688</v>
      </c>
      <c r="J23" s="100">
        <f>IF(SER_hh_tes!J23=0,0,1000000/0.086*SER_hh_tes!J23/SER_hh_num!J23)</f>
        <v>6206.6217101095672</v>
      </c>
      <c r="K23" s="100">
        <f>IF(SER_hh_tes!K23=0,0,1000000/0.086*SER_hh_tes!K23/SER_hh_num!K23)</f>
        <v>6278.4676475410015</v>
      </c>
      <c r="L23" s="100">
        <f>IF(SER_hh_tes!L23=0,0,1000000/0.086*SER_hh_tes!L23/SER_hh_num!L23)</f>
        <v>6239.7087730457642</v>
      </c>
      <c r="M23" s="100">
        <f>IF(SER_hh_tes!M23=0,0,1000000/0.086*SER_hh_tes!M23/SER_hh_num!M23)</f>
        <v>6329.0177360036305</v>
      </c>
      <c r="N23" s="100">
        <f>IF(SER_hh_tes!N23=0,0,1000000/0.086*SER_hh_tes!N23/SER_hh_num!N23)</f>
        <v>6385.6138494763227</v>
      </c>
      <c r="O23" s="100">
        <f>IF(SER_hh_tes!O23=0,0,1000000/0.086*SER_hh_tes!O23/SER_hh_num!O23)</f>
        <v>6418.204522722106</v>
      </c>
      <c r="P23" s="100">
        <f>IF(SER_hh_tes!P23=0,0,1000000/0.086*SER_hh_tes!P23/SER_hh_num!P23)</f>
        <v>6443.7938565656532</v>
      </c>
      <c r="Q23" s="100">
        <f>IF(SER_hh_tes!Q23=0,0,1000000/0.086*SER_hh_tes!Q23/SER_hh_num!Q23)</f>
        <v>6474.4267512720326</v>
      </c>
    </row>
    <row r="24" spans="1:17" ht="12" customHeight="1" x14ac:dyDescent="0.25">
      <c r="A24" s="88" t="s">
        <v>34</v>
      </c>
      <c r="B24" s="100">
        <f>IF(SER_hh_tes!B24=0,0,1000000/0.086*SER_hh_tes!B24/SER_hh_num!B24)</f>
        <v>0</v>
      </c>
      <c r="C24" s="100">
        <f>IF(SER_hh_tes!C24=0,0,1000000/0.086*SER_hh_tes!C24/SER_hh_num!C24)</f>
        <v>0</v>
      </c>
      <c r="D24" s="100">
        <f>IF(SER_hh_tes!D24=0,0,1000000/0.086*SER_hh_tes!D24/SER_hh_num!D24)</f>
        <v>0</v>
      </c>
      <c r="E24" s="100">
        <f>IF(SER_hh_tes!E24=0,0,1000000/0.086*SER_hh_tes!E24/SER_hh_num!E24)</f>
        <v>0</v>
      </c>
      <c r="F24" s="100">
        <f>IF(SER_hh_tes!F24=0,0,1000000/0.086*SER_hh_tes!F24/SER_hh_num!F24)</f>
        <v>0</v>
      </c>
      <c r="G24" s="100">
        <f>IF(SER_hh_tes!G24=0,0,1000000/0.086*SER_hh_tes!G24/SER_hh_num!G24)</f>
        <v>0</v>
      </c>
      <c r="H24" s="100">
        <f>IF(SER_hh_tes!H24=0,0,1000000/0.086*SER_hh_tes!H24/SER_hh_num!H24)</f>
        <v>0</v>
      </c>
      <c r="I24" s="100">
        <f>IF(SER_hh_tes!I24=0,0,1000000/0.086*SER_hh_tes!I24/SER_hh_num!I24)</f>
        <v>0</v>
      </c>
      <c r="J24" s="100">
        <f>IF(SER_hh_tes!J24=0,0,1000000/0.086*SER_hh_tes!J24/SER_hh_num!J24)</f>
        <v>0</v>
      </c>
      <c r="K24" s="100">
        <f>IF(SER_hh_tes!K24=0,0,1000000/0.086*SER_hh_tes!K24/SER_hh_num!K24)</f>
        <v>0</v>
      </c>
      <c r="L24" s="100">
        <f>IF(SER_hh_tes!L24=0,0,1000000/0.086*SER_hh_tes!L24/SER_hh_num!L24)</f>
        <v>0</v>
      </c>
      <c r="M24" s="100">
        <f>IF(SER_hh_tes!M24=0,0,1000000/0.086*SER_hh_tes!M24/SER_hh_num!M24)</f>
        <v>0</v>
      </c>
      <c r="N24" s="100">
        <f>IF(SER_hh_tes!N24=0,0,1000000/0.086*SER_hh_tes!N24/SER_hh_num!N24)</f>
        <v>0</v>
      </c>
      <c r="O24" s="100">
        <f>IF(SER_hh_tes!O24=0,0,1000000/0.086*SER_hh_tes!O24/SER_hh_num!O24)</f>
        <v>0</v>
      </c>
      <c r="P24" s="100">
        <f>IF(SER_hh_tes!P24=0,0,1000000/0.086*SER_hh_tes!P24/SER_hh_num!P24)</f>
        <v>0</v>
      </c>
      <c r="Q24" s="100">
        <f>IF(SER_hh_tes!Q24=0,0,1000000/0.086*SER_hh_tes!Q24/SER_hh_num!Q24)</f>
        <v>0</v>
      </c>
    </row>
    <row r="25" spans="1:17" ht="12" customHeight="1" x14ac:dyDescent="0.25">
      <c r="A25" s="88" t="s">
        <v>42</v>
      </c>
      <c r="B25" s="100">
        <f>IF(SER_hh_tes!B25=0,0,1000000/0.086*SER_hh_tes!B25/SER_hh_num!B25)</f>
        <v>0</v>
      </c>
      <c r="C25" s="100">
        <f>IF(SER_hh_tes!C25=0,0,1000000/0.086*SER_hh_tes!C25/SER_hh_num!C25)</f>
        <v>0</v>
      </c>
      <c r="D25" s="100">
        <f>IF(SER_hh_tes!D25=0,0,1000000/0.086*SER_hh_tes!D25/SER_hh_num!D25)</f>
        <v>0</v>
      </c>
      <c r="E25" s="100">
        <f>IF(SER_hh_tes!E25=0,0,1000000/0.086*SER_hh_tes!E25/SER_hh_num!E25)</f>
        <v>6397.9613673982712</v>
      </c>
      <c r="F25" s="100">
        <f>IF(SER_hh_tes!F25=0,0,1000000/0.086*SER_hh_tes!F25/SER_hh_num!F25)</f>
        <v>6381.5734404618943</v>
      </c>
      <c r="G25" s="100">
        <f>IF(SER_hh_tes!G25=0,0,1000000/0.086*SER_hh_tes!G25/SER_hh_num!G25)</f>
        <v>6345.5212636305996</v>
      </c>
      <c r="H25" s="100">
        <f>IF(SER_hh_tes!H25=0,0,1000000/0.086*SER_hh_tes!H25/SER_hh_num!H25)</f>
        <v>6153.177525161158</v>
      </c>
      <c r="I25" s="100">
        <f>IF(SER_hh_tes!I25=0,0,1000000/0.086*SER_hh_tes!I25/SER_hh_num!I25)</f>
        <v>6303.3585361263504</v>
      </c>
      <c r="J25" s="100">
        <f>IF(SER_hh_tes!J25=0,0,1000000/0.086*SER_hh_tes!J25/SER_hh_num!J25)</f>
        <v>6290.1854159455424</v>
      </c>
      <c r="K25" s="100">
        <f>IF(SER_hh_tes!K25=0,0,1000000/0.086*SER_hh_tes!K25/SER_hh_num!K25)</f>
        <v>6301.35519753264</v>
      </c>
      <c r="L25" s="100">
        <f>IF(SER_hh_tes!L25=0,0,1000000/0.086*SER_hh_tes!L25/SER_hh_num!L25)</f>
        <v>6262.8918643752304</v>
      </c>
      <c r="M25" s="100">
        <f>IF(SER_hh_tes!M25=0,0,1000000/0.086*SER_hh_tes!M25/SER_hh_num!M25)</f>
        <v>6324.1253442248653</v>
      </c>
      <c r="N25" s="100">
        <f>IF(SER_hh_tes!N25=0,0,1000000/0.086*SER_hh_tes!N25/SER_hh_num!N25)</f>
        <v>6350.7646882078498</v>
      </c>
      <c r="O25" s="100">
        <f>IF(SER_hh_tes!O25=0,0,1000000/0.086*SER_hh_tes!O25/SER_hh_num!O25)</f>
        <v>6357.8683543723282</v>
      </c>
      <c r="P25" s="100">
        <f>IF(SER_hh_tes!P25=0,0,1000000/0.086*SER_hh_tes!P25/SER_hh_num!P25)</f>
        <v>6324.3563563191892</v>
      </c>
      <c r="Q25" s="100">
        <f>IF(SER_hh_tes!Q25=0,0,1000000/0.086*SER_hh_tes!Q25/SER_hh_num!Q25)</f>
        <v>6327.196291042188</v>
      </c>
    </row>
    <row r="26" spans="1:17" ht="12" customHeight="1" x14ac:dyDescent="0.25">
      <c r="A26" s="88" t="s">
        <v>30</v>
      </c>
      <c r="B26" s="22">
        <f>IF(SER_hh_tes!B26=0,0,1000000/0.086*SER_hh_tes!B26/SER_hh_num!B26)</f>
        <v>6179.3948845969417</v>
      </c>
      <c r="C26" s="22">
        <f>IF(SER_hh_tes!C26=0,0,1000000/0.086*SER_hh_tes!C26/SER_hh_num!C26)</f>
        <v>6158.4798318486246</v>
      </c>
      <c r="D26" s="22">
        <f>IF(SER_hh_tes!D26=0,0,1000000/0.086*SER_hh_tes!D26/SER_hh_num!D26)</f>
        <v>6135.6599723738555</v>
      </c>
      <c r="E26" s="22">
        <f>IF(SER_hh_tes!E26=0,0,1000000/0.086*SER_hh_tes!E26/SER_hh_num!E26)</f>
        <v>6155.3368198145781</v>
      </c>
      <c r="F26" s="22">
        <f>IF(SER_hh_tes!F26=0,0,1000000/0.086*SER_hh_tes!F26/SER_hh_num!F26)</f>
        <v>6226.6193937699072</v>
      </c>
      <c r="G26" s="22">
        <f>IF(SER_hh_tes!G26=0,0,1000000/0.086*SER_hh_tes!G26/SER_hh_num!G26)</f>
        <v>6137.4054289622427</v>
      </c>
      <c r="H26" s="22">
        <f>IF(SER_hh_tes!H26=0,0,1000000/0.086*SER_hh_tes!H26/SER_hh_num!H26)</f>
        <v>6413.6148143158334</v>
      </c>
      <c r="I26" s="22">
        <f>IF(SER_hh_tes!I26=0,0,1000000/0.086*SER_hh_tes!I26/SER_hh_num!I26)</f>
        <v>6294.5452755235237</v>
      </c>
      <c r="J26" s="22">
        <f>IF(SER_hh_tes!J26=0,0,1000000/0.086*SER_hh_tes!J26/SER_hh_num!J26)</f>
        <v>6321.1461106656079</v>
      </c>
      <c r="K26" s="22">
        <f>IF(SER_hh_tes!K26=0,0,1000000/0.086*SER_hh_tes!K26/SER_hh_num!K26)</f>
        <v>6431.3850711505538</v>
      </c>
      <c r="L26" s="22">
        <f>IF(SER_hh_tes!L26=0,0,1000000/0.086*SER_hh_tes!L26/SER_hh_num!L26)</f>
        <v>6385.6811299201854</v>
      </c>
      <c r="M26" s="22">
        <f>IF(SER_hh_tes!M26=0,0,1000000/0.086*SER_hh_tes!M26/SER_hh_num!M26)</f>
        <v>6490.9426207351353</v>
      </c>
      <c r="N26" s="22">
        <f>IF(SER_hh_tes!N26=0,0,1000000/0.086*SER_hh_tes!N26/SER_hh_num!N26)</f>
        <v>6578.1962910857192</v>
      </c>
      <c r="O26" s="22">
        <f>IF(SER_hh_tes!O26=0,0,1000000/0.086*SER_hh_tes!O26/SER_hh_num!O26)</f>
        <v>6637.864590450441</v>
      </c>
      <c r="P26" s="22">
        <f>IF(SER_hh_tes!P26=0,0,1000000/0.086*SER_hh_tes!P26/SER_hh_num!P26)</f>
        <v>6706.4417151948182</v>
      </c>
      <c r="Q26" s="22">
        <f>IF(SER_hh_tes!Q26=0,0,1000000/0.086*SER_hh_tes!Q26/SER_hh_num!Q26)</f>
        <v>6764.7957929144568</v>
      </c>
    </row>
    <row r="27" spans="1:17" ht="12" customHeight="1" x14ac:dyDescent="0.25">
      <c r="A27" s="93" t="s">
        <v>114</v>
      </c>
      <c r="B27" s="116">
        <f>IF(SER_hh_tes!B27=0,0,1000000/0.086*SER_hh_tes!B27/SER_hh_num!B19)</f>
        <v>44.915021377537528</v>
      </c>
      <c r="C27" s="116">
        <f>IF(SER_hh_tes!C27=0,0,1000000/0.086*SER_hh_tes!C27/SER_hh_num!C19)</f>
        <v>43.621840734998145</v>
      </c>
      <c r="D27" s="116">
        <f>IF(SER_hh_tes!D27=0,0,1000000/0.086*SER_hh_tes!D27/SER_hh_num!D19)</f>
        <v>47.972796816054355</v>
      </c>
      <c r="E27" s="116">
        <f>IF(SER_hh_tes!E27=0,0,1000000/0.086*SER_hh_tes!E27/SER_hh_num!E19)</f>
        <v>44.347256762340137</v>
      </c>
      <c r="F27" s="116">
        <f>IF(SER_hh_tes!F27=0,0,1000000/0.086*SER_hh_tes!F27/SER_hh_num!F19)</f>
        <v>46.870463119364985</v>
      </c>
      <c r="G27" s="116">
        <f>IF(SER_hh_tes!G27=0,0,1000000/0.086*SER_hh_tes!G27/SER_hh_num!G19)</f>
        <v>59.493307733220803</v>
      </c>
      <c r="H27" s="116">
        <f>IF(SER_hh_tes!H27=0,0,1000000/0.086*SER_hh_tes!H27/SER_hh_num!H19)</f>
        <v>60.660255285005903</v>
      </c>
      <c r="I27" s="116">
        <f>IF(SER_hh_tes!I27=0,0,1000000/0.086*SER_hh_tes!I27/SER_hh_num!I19)</f>
        <v>74.620868801883617</v>
      </c>
      <c r="J27" s="116">
        <f>IF(SER_hh_tes!J27=0,0,1000000/0.086*SER_hh_tes!J27/SER_hh_num!J19)</f>
        <v>70.60191443730686</v>
      </c>
      <c r="K27" s="116">
        <f>IF(SER_hh_tes!K27=0,0,1000000/0.086*SER_hh_tes!K27/SER_hh_num!K19)</f>
        <v>83.023416414715086</v>
      </c>
      <c r="L27" s="116">
        <f>IF(SER_hh_tes!L27=0,0,1000000/0.086*SER_hh_tes!L27/SER_hh_num!L19)</f>
        <v>95.966579786869289</v>
      </c>
      <c r="M27" s="116">
        <f>IF(SER_hh_tes!M27=0,0,1000000/0.086*SER_hh_tes!M27/SER_hh_num!M19)</f>
        <v>91.464502222332612</v>
      </c>
      <c r="N27" s="116">
        <f>IF(SER_hh_tes!N27=0,0,1000000/0.086*SER_hh_tes!N27/SER_hh_num!N19)</f>
        <v>102.3305913720362</v>
      </c>
      <c r="O27" s="116">
        <f>IF(SER_hh_tes!O27=0,0,1000000/0.086*SER_hh_tes!O27/SER_hh_num!O19)</f>
        <v>106.98598098029802</v>
      </c>
      <c r="P27" s="116">
        <f>IF(SER_hh_tes!P27=0,0,1000000/0.086*SER_hh_tes!P27/SER_hh_num!P19)</f>
        <v>99.708643101557684</v>
      </c>
      <c r="Q27" s="116">
        <f>IF(SER_hh_tes!Q27=0,0,1000000/0.086*SER_hh_tes!Q27/SER_hh_num!Q19)</f>
        <v>106.15981948824144</v>
      </c>
    </row>
    <row r="28" spans="1:17" ht="12" customHeight="1" x14ac:dyDescent="0.25">
      <c r="A28" s="91" t="s">
        <v>113</v>
      </c>
      <c r="B28" s="117">
        <f>IF(SER_hh_tes!B27=0,0,1000000/0.086*SER_hh_tes!B27/SER_hh_num!B27)</f>
        <v>2087.1397018362522</v>
      </c>
      <c r="C28" s="117">
        <f>IF(SER_hh_tes!C27=0,0,1000000/0.086*SER_hh_tes!C27/SER_hh_num!C27)</f>
        <v>1972.9763542608703</v>
      </c>
      <c r="D28" s="117">
        <f>IF(SER_hh_tes!D27=0,0,1000000/0.086*SER_hh_tes!D27/SER_hh_num!D27)</f>
        <v>2166.3461025108109</v>
      </c>
      <c r="E28" s="117">
        <f>IF(SER_hh_tes!E27=0,0,1000000/0.086*SER_hh_tes!E27/SER_hh_num!E27)</f>
        <v>1994.3780621018918</v>
      </c>
      <c r="F28" s="117">
        <f>IF(SER_hh_tes!F27=0,0,1000000/0.086*SER_hh_tes!F27/SER_hh_num!F27)</f>
        <v>2006.210077567222</v>
      </c>
      <c r="G28" s="117">
        <f>IF(SER_hh_tes!G27=0,0,1000000/0.086*SER_hh_tes!G27/SER_hh_num!G27)</f>
        <v>2002.1144901576508</v>
      </c>
      <c r="H28" s="117">
        <f>IF(SER_hh_tes!H27=0,0,1000000/0.086*SER_hh_tes!H27/SER_hh_num!H27)</f>
        <v>2033.5519929313009</v>
      </c>
      <c r="I28" s="117">
        <f>IF(SER_hh_tes!I27=0,0,1000000/0.086*SER_hh_tes!I27/SER_hh_num!I27)</f>
        <v>2045.3420127820743</v>
      </c>
      <c r="J28" s="117">
        <f>IF(SER_hh_tes!J27=0,0,1000000/0.086*SER_hh_tes!J27/SER_hh_num!J27)</f>
        <v>1894.8934298023353</v>
      </c>
      <c r="K28" s="117">
        <f>IF(SER_hh_tes!K27=0,0,1000000/0.086*SER_hh_tes!K27/SER_hh_num!K27)</f>
        <v>2088.6700218102287</v>
      </c>
      <c r="L28" s="117">
        <f>IF(SER_hh_tes!L27=0,0,1000000/0.086*SER_hh_tes!L27/SER_hh_num!L27)</f>
        <v>2083.4473148107081</v>
      </c>
      <c r="M28" s="117">
        <f>IF(SER_hh_tes!M27=0,0,1000000/0.086*SER_hh_tes!M27/SER_hh_num!M27)</f>
        <v>1967.9774174322745</v>
      </c>
      <c r="N28" s="117">
        <f>IF(SER_hh_tes!N27=0,0,1000000/0.086*SER_hh_tes!N27/SER_hh_num!N27)</f>
        <v>2181.8734963346733</v>
      </c>
      <c r="O28" s="117">
        <f>IF(SER_hh_tes!O27=0,0,1000000/0.086*SER_hh_tes!O27/SER_hh_num!O27)</f>
        <v>2246.7497856031418</v>
      </c>
      <c r="P28" s="117">
        <f>IF(SER_hh_tes!P27=0,0,1000000/0.086*SER_hh_tes!P27/SER_hh_num!P27)</f>
        <v>2027.2124025175774</v>
      </c>
      <c r="Q28" s="117">
        <f>IF(SER_hh_tes!Q27=0,0,1000000/0.086*SER_hh_tes!Q27/SER_hh_num!Q27)</f>
        <v>2113.1851027134135</v>
      </c>
    </row>
    <row r="29" spans="1:17" ht="12.95" customHeight="1" x14ac:dyDescent="0.25">
      <c r="A29" s="90" t="s">
        <v>46</v>
      </c>
      <c r="B29" s="101">
        <f>IF(SER_hh_tes!B29=0,0,1000000/0.086*SER_hh_tes!B29/SER_hh_num!B29)</f>
        <v>6198.9262706727568</v>
      </c>
      <c r="C29" s="101">
        <f>IF(SER_hh_tes!C29=0,0,1000000/0.086*SER_hh_tes!C29/SER_hh_num!C29)</f>
        <v>6202.7011563424658</v>
      </c>
      <c r="D29" s="101">
        <f>IF(SER_hh_tes!D29=0,0,1000000/0.086*SER_hh_tes!D29/SER_hh_num!D29)</f>
        <v>6207.9282569090683</v>
      </c>
      <c r="E29" s="101">
        <f>IF(SER_hh_tes!E29=0,0,1000000/0.086*SER_hh_tes!E29/SER_hh_num!E29)</f>
        <v>6257.6066934386436</v>
      </c>
      <c r="F29" s="101">
        <f>IF(SER_hh_tes!F29=0,0,1000000/0.086*SER_hh_tes!F29/SER_hh_num!F29)</f>
        <v>6241.000124600344</v>
      </c>
      <c r="G29" s="101">
        <f>IF(SER_hh_tes!G29=0,0,1000000/0.086*SER_hh_tes!G29/SER_hh_num!G29)</f>
        <v>6250.989139210842</v>
      </c>
      <c r="H29" s="101">
        <f>IF(SER_hh_tes!H29=0,0,1000000/0.086*SER_hh_tes!H29/SER_hh_num!H29)</f>
        <v>6257.5426095423682</v>
      </c>
      <c r="I29" s="101">
        <f>IF(SER_hh_tes!I29=0,0,1000000/0.086*SER_hh_tes!I29/SER_hh_num!I29)</f>
        <v>6332.9845833274494</v>
      </c>
      <c r="J29" s="101">
        <f>IF(SER_hh_tes!J29=0,0,1000000/0.086*SER_hh_tes!J29/SER_hh_num!J29)</f>
        <v>6377.8542031978641</v>
      </c>
      <c r="K29" s="101">
        <f>IF(SER_hh_tes!K29=0,0,1000000/0.086*SER_hh_tes!K29/SER_hh_num!K29)</f>
        <v>6401.4578303715834</v>
      </c>
      <c r="L29" s="101">
        <f>IF(SER_hh_tes!L29=0,0,1000000/0.086*SER_hh_tes!L29/SER_hh_num!L29)</f>
        <v>6496.1780306928558</v>
      </c>
      <c r="M29" s="101">
        <f>IF(SER_hh_tes!M29=0,0,1000000/0.086*SER_hh_tes!M29/SER_hh_num!M29)</f>
        <v>6549.6262439171933</v>
      </c>
      <c r="N29" s="101">
        <f>IF(SER_hh_tes!N29=0,0,1000000/0.086*SER_hh_tes!N29/SER_hh_num!N29)</f>
        <v>6646.8892545888284</v>
      </c>
      <c r="O29" s="101">
        <f>IF(SER_hh_tes!O29=0,0,1000000/0.086*SER_hh_tes!O29/SER_hh_num!O29)</f>
        <v>6771.2969355680898</v>
      </c>
      <c r="P29" s="101">
        <f>IF(SER_hh_tes!P29=0,0,1000000/0.086*SER_hh_tes!P29/SER_hh_num!P29)</f>
        <v>6745.9396662178779</v>
      </c>
      <c r="Q29" s="101">
        <f>IF(SER_hh_tes!Q29=0,0,1000000/0.086*SER_hh_tes!Q29/SER_hh_num!Q29)</f>
        <v>6764.2669343437628</v>
      </c>
    </row>
    <row r="30" spans="1:17" ht="12" customHeight="1" x14ac:dyDescent="0.25">
      <c r="A30" s="88" t="s">
        <v>66</v>
      </c>
      <c r="B30" s="100">
        <f>IF(SER_hh_tes!B30=0,0,1000000/0.086*SER_hh_tes!B30/SER_hh_num!B30)</f>
        <v>6205.5270614884439</v>
      </c>
      <c r="C30" s="100">
        <f>IF(SER_hh_tes!C30=0,0,1000000/0.086*SER_hh_tes!C30/SER_hh_num!C30)</f>
        <v>6209.9114340378355</v>
      </c>
      <c r="D30" s="100">
        <f>IF(SER_hh_tes!D30=0,0,1000000/0.086*SER_hh_tes!D30/SER_hh_num!D30)</f>
        <v>6188.6861179437919</v>
      </c>
      <c r="E30" s="100">
        <f>IF(SER_hh_tes!E30=0,0,1000000/0.086*SER_hh_tes!E30/SER_hh_num!E30)</f>
        <v>7101.0799956041055</v>
      </c>
      <c r="F30" s="100">
        <f>IF(SER_hh_tes!F30=0,0,1000000/0.086*SER_hh_tes!F30/SER_hh_num!F30)</f>
        <v>5928.5869614933827</v>
      </c>
      <c r="G30" s="100">
        <f>IF(SER_hh_tes!G30=0,0,1000000/0.086*SER_hh_tes!G30/SER_hh_num!G30)</f>
        <v>9067.6819019856539</v>
      </c>
      <c r="H30" s="100">
        <f>IF(SER_hh_tes!H30=0,0,1000000/0.086*SER_hh_tes!H30/SER_hh_num!H30)</f>
        <v>6392.9563386061782</v>
      </c>
      <c r="I30" s="100">
        <f>IF(SER_hh_tes!I30=0,0,1000000/0.086*SER_hh_tes!I30/SER_hh_num!I30)</f>
        <v>5979.6147552694811</v>
      </c>
      <c r="J30" s="100">
        <f>IF(SER_hh_tes!J30=0,0,1000000/0.086*SER_hh_tes!J30/SER_hh_num!J30)</f>
        <v>6974.0119761871947</v>
      </c>
      <c r="K30" s="100">
        <f>IF(SER_hh_tes!K30=0,0,1000000/0.086*SER_hh_tes!K30/SER_hh_num!K30)</f>
        <v>6567.596288047469</v>
      </c>
      <c r="L30" s="100">
        <f>IF(SER_hh_tes!L30=0,0,1000000/0.086*SER_hh_tes!L30/SER_hh_num!L30)</f>
        <v>6630.5634852615331</v>
      </c>
      <c r="M30" s="100">
        <f>IF(SER_hh_tes!M30=0,0,1000000/0.086*SER_hh_tes!M30/SER_hh_num!M30)</f>
        <v>6636.2483521276645</v>
      </c>
      <c r="N30" s="100">
        <f>IF(SER_hh_tes!N30=0,0,1000000/0.086*SER_hh_tes!N30/SER_hh_num!N30)</f>
        <v>6687.8619174492023</v>
      </c>
      <c r="O30" s="100">
        <f>IF(SER_hh_tes!O30=0,0,1000000/0.086*SER_hh_tes!O30/SER_hh_num!O30)</f>
        <v>8150.7351176535221</v>
      </c>
      <c r="P30" s="100">
        <f>IF(SER_hh_tes!P30=0,0,1000000/0.086*SER_hh_tes!P30/SER_hh_num!P30)</f>
        <v>6668.9897777642036</v>
      </c>
      <c r="Q30" s="100">
        <f>IF(SER_hh_tes!Q30=0,0,1000000/0.086*SER_hh_tes!Q30/SER_hh_num!Q30)</f>
        <v>6811.7072404431501</v>
      </c>
    </row>
    <row r="31" spans="1:17" ht="12" customHeight="1" x14ac:dyDescent="0.25">
      <c r="A31" s="88" t="s">
        <v>98</v>
      </c>
      <c r="B31" s="100">
        <f>IF(SER_hh_tes!B31=0,0,1000000/0.086*SER_hh_tes!B31/SER_hh_num!B31)</f>
        <v>6205.5270614884439</v>
      </c>
      <c r="C31" s="100">
        <f>IF(SER_hh_tes!C31=0,0,1000000/0.086*SER_hh_tes!C31/SER_hh_num!C31)</f>
        <v>6223.6493482569831</v>
      </c>
      <c r="D31" s="100">
        <f>IF(SER_hh_tes!D31=0,0,1000000/0.086*SER_hh_tes!D31/SER_hh_num!D31)</f>
        <v>6275.3068193314521</v>
      </c>
      <c r="E31" s="100">
        <f>IF(SER_hh_tes!E31=0,0,1000000/0.086*SER_hh_tes!E31/SER_hh_num!E31)</f>
        <v>6199.5605756359109</v>
      </c>
      <c r="F31" s="100">
        <f>IF(SER_hh_tes!F31=0,0,1000000/0.086*SER_hh_tes!F31/SER_hh_num!F31)</f>
        <v>6285.8428479158138</v>
      </c>
      <c r="G31" s="100">
        <f>IF(SER_hh_tes!G31=0,0,1000000/0.086*SER_hh_tes!G31/SER_hh_num!G31)</f>
        <v>6121.7539019370361</v>
      </c>
      <c r="H31" s="100">
        <f>IF(SER_hh_tes!H31=0,0,1000000/0.086*SER_hh_tes!H31/SER_hh_num!H31)</f>
        <v>6239.1956358737216</v>
      </c>
      <c r="I31" s="100">
        <f>IF(SER_hh_tes!I31=0,0,1000000/0.086*SER_hh_tes!I31/SER_hh_num!I31)</f>
        <v>6330.119872737223</v>
      </c>
      <c r="J31" s="100">
        <f>IF(SER_hh_tes!J31=0,0,1000000/0.086*SER_hh_tes!J31/SER_hh_num!J31)</f>
        <v>6509.7579807738257</v>
      </c>
      <c r="K31" s="100">
        <f>IF(SER_hh_tes!K31=0,0,1000000/0.086*SER_hh_tes!K31/SER_hh_num!K31)</f>
        <v>6513.2061512046885</v>
      </c>
      <c r="L31" s="100">
        <f>IF(SER_hh_tes!L31=0,0,1000000/0.086*SER_hh_tes!L31/SER_hh_num!L31)</f>
        <v>6619.9460020791867</v>
      </c>
      <c r="M31" s="100">
        <f>IF(SER_hh_tes!M31=0,0,1000000/0.086*SER_hh_tes!M31/SER_hh_num!M31)</f>
        <v>6684.4204300044712</v>
      </c>
      <c r="N31" s="100">
        <f>IF(SER_hh_tes!N31=0,0,1000000/0.086*SER_hh_tes!N31/SER_hh_num!N31)</f>
        <v>6780.2049134648914</v>
      </c>
      <c r="O31" s="100">
        <f>IF(SER_hh_tes!O31=0,0,1000000/0.086*SER_hh_tes!O31/SER_hh_num!O31)</f>
        <v>6889.7167575544963</v>
      </c>
      <c r="P31" s="100">
        <f>IF(SER_hh_tes!P31=0,0,1000000/0.086*SER_hh_tes!P31/SER_hh_num!P31)</f>
        <v>6814.7436054835625</v>
      </c>
      <c r="Q31" s="100">
        <f>IF(SER_hh_tes!Q31=0,0,1000000/0.086*SER_hh_tes!Q31/SER_hh_num!Q31)</f>
        <v>6800.3973764179582</v>
      </c>
    </row>
    <row r="32" spans="1:17" ht="12" customHeight="1" x14ac:dyDescent="0.25">
      <c r="A32" s="88" t="s">
        <v>34</v>
      </c>
      <c r="B32" s="100">
        <f>IF(SER_hh_tes!B32=0,0,1000000/0.086*SER_hh_tes!B32/SER_hh_num!B32)</f>
        <v>0</v>
      </c>
      <c r="C32" s="100">
        <f>IF(SER_hh_tes!C32=0,0,1000000/0.086*SER_hh_tes!C32/SER_hh_num!C32)</f>
        <v>0</v>
      </c>
      <c r="D32" s="100">
        <f>IF(SER_hh_tes!D32=0,0,1000000/0.086*SER_hh_tes!D32/SER_hh_num!D32)</f>
        <v>0</v>
      </c>
      <c r="E32" s="100">
        <f>IF(SER_hh_tes!E32=0,0,1000000/0.086*SER_hh_tes!E32/SER_hh_num!E32)</f>
        <v>0</v>
      </c>
      <c r="F32" s="100">
        <f>IF(SER_hh_tes!F32=0,0,1000000/0.086*SER_hh_tes!F32/SER_hh_num!F32)</f>
        <v>0</v>
      </c>
      <c r="G32" s="100">
        <f>IF(SER_hh_tes!G32=0,0,1000000/0.086*SER_hh_tes!G32/SER_hh_num!G32)</f>
        <v>0</v>
      </c>
      <c r="H32" s="100">
        <f>IF(SER_hh_tes!H32=0,0,1000000/0.086*SER_hh_tes!H32/SER_hh_num!H32)</f>
        <v>0</v>
      </c>
      <c r="I32" s="100">
        <f>IF(SER_hh_tes!I32=0,0,1000000/0.086*SER_hh_tes!I32/SER_hh_num!I32)</f>
        <v>0</v>
      </c>
      <c r="J32" s="100">
        <f>IF(SER_hh_tes!J32=0,0,1000000/0.086*SER_hh_tes!J32/SER_hh_num!J32)</f>
        <v>0</v>
      </c>
      <c r="K32" s="100">
        <f>IF(SER_hh_tes!K32=0,0,1000000/0.086*SER_hh_tes!K32/SER_hh_num!K32)</f>
        <v>0</v>
      </c>
      <c r="L32" s="100">
        <f>IF(SER_hh_tes!L32=0,0,1000000/0.086*SER_hh_tes!L32/SER_hh_num!L32)</f>
        <v>0</v>
      </c>
      <c r="M32" s="100">
        <f>IF(SER_hh_tes!M32=0,0,1000000/0.086*SER_hh_tes!M32/SER_hh_num!M32)</f>
        <v>0</v>
      </c>
      <c r="N32" s="100">
        <f>IF(SER_hh_tes!N32=0,0,1000000/0.086*SER_hh_tes!N32/SER_hh_num!N32)</f>
        <v>0</v>
      </c>
      <c r="O32" s="100">
        <f>IF(SER_hh_tes!O32=0,0,1000000/0.086*SER_hh_tes!O32/SER_hh_num!O32)</f>
        <v>0</v>
      </c>
      <c r="P32" s="100">
        <f>IF(SER_hh_tes!P32=0,0,1000000/0.086*SER_hh_tes!P32/SER_hh_num!P32)</f>
        <v>0</v>
      </c>
      <c r="Q32" s="100">
        <f>IF(SER_hh_tes!Q32=0,0,1000000/0.086*SER_hh_tes!Q32/SER_hh_num!Q32)</f>
        <v>0</v>
      </c>
    </row>
    <row r="33" spans="1:17" ht="12" customHeight="1" x14ac:dyDescent="0.25">
      <c r="A33" s="49" t="s">
        <v>30</v>
      </c>
      <c r="B33" s="18">
        <f>IF(SER_hh_tes!B33=0,0,1000000/0.086*SER_hh_tes!B33/SER_hh_num!B33)</f>
        <v>6191.4776395002791</v>
      </c>
      <c r="C33" s="18">
        <f>IF(SER_hh_tes!C33=0,0,1000000/0.086*SER_hh_tes!C33/SER_hh_num!C33)</f>
        <v>6180.6020130690822</v>
      </c>
      <c r="D33" s="18">
        <f>IF(SER_hh_tes!D33=0,0,1000000/0.086*SER_hh_tes!D33/SER_hh_num!D33)</f>
        <v>6141.7046998970127</v>
      </c>
      <c r="E33" s="18">
        <f>IF(SER_hh_tes!E33=0,0,1000000/0.086*SER_hh_tes!E33/SER_hh_num!E33)</f>
        <v>6213.4929412927822</v>
      </c>
      <c r="F33" s="18">
        <f>IF(SER_hh_tes!F33=0,0,1000000/0.086*SER_hh_tes!F33/SER_hh_num!F33)</f>
        <v>6235.5616481598727</v>
      </c>
      <c r="G33" s="18">
        <f>IF(SER_hh_tes!G33=0,0,1000000/0.086*SER_hh_tes!G33/SER_hh_num!G33)</f>
        <v>5983.7393206760062</v>
      </c>
      <c r="H33" s="18">
        <f>IF(SER_hh_tes!H33=0,0,1000000/0.086*SER_hh_tes!H33/SER_hh_num!H33)</f>
        <v>6257.3798516399802</v>
      </c>
      <c r="I33" s="18">
        <f>IF(SER_hh_tes!I33=0,0,1000000/0.086*SER_hh_tes!I33/SER_hh_num!I33)</f>
        <v>6376.4944082962938</v>
      </c>
      <c r="J33" s="18">
        <f>IF(SER_hh_tes!J33=0,0,1000000/0.086*SER_hh_tes!J33/SER_hh_num!J33)</f>
        <v>6199.9492273143678</v>
      </c>
      <c r="K33" s="18">
        <f>IF(SER_hh_tes!K33=0,0,1000000/0.086*SER_hh_tes!K33/SER_hh_num!K33)</f>
        <v>6288.3753613191529</v>
      </c>
      <c r="L33" s="18">
        <f>IF(SER_hh_tes!L33=0,0,1000000/0.086*SER_hh_tes!L33/SER_hh_num!L33)</f>
        <v>6387.2815421782825</v>
      </c>
      <c r="M33" s="18">
        <f>IF(SER_hh_tes!M33=0,0,1000000/0.086*SER_hh_tes!M33/SER_hh_num!M33)</f>
        <v>6437.8976299242304</v>
      </c>
      <c r="N33" s="18">
        <f>IF(SER_hh_tes!N33=0,0,1000000/0.086*SER_hh_tes!N33/SER_hh_num!N33)</f>
        <v>6539.7897481116852</v>
      </c>
      <c r="O33" s="18">
        <f>IF(SER_hh_tes!O33=0,0,1000000/0.086*SER_hh_tes!O33/SER_hh_num!O33)</f>
        <v>6517.8975219660433</v>
      </c>
      <c r="P33" s="18">
        <f>IF(SER_hh_tes!P33=0,0,1000000/0.086*SER_hh_tes!P33/SER_hh_num!P33)</f>
        <v>6689.1010783087131</v>
      </c>
      <c r="Q33" s="18">
        <f>IF(SER_hh_tes!Q33=0,0,1000000/0.086*SER_hh_tes!Q33/SER_hh_num!Q33)</f>
        <v>6725.3876982870706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117</v>
      </c>
      <c r="B3" s="106">
        <f>IF(SER_hh_emi!B3=0,0,1000000*SER_hh_emi!B3/SER_hh_num!B3)</f>
        <v>14312.037428296448</v>
      </c>
      <c r="C3" s="106">
        <f>IF(SER_hh_emi!C3=0,0,1000000*SER_hh_emi!C3/SER_hh_num!C3)</f>
        <v>15411.007139553876</v>
      </c>
      <c r="D3" s="106">
        <f>IF(SER_hh_emi!D3=0,0,1000000*SER_hh_emi!D3/SER_hh_num!D3)</f>
        <v>14366.979643490258</v>
      </c>
      <c r="E3" s="106">
        <f>IF(SER_hh_emi!E3=0,0,1000000*SER_hh_emi!E3/SER_hh_num!E3)</f>
        <v>13949.057942809226</v>
      </c>
      <c r="F3" s="106">
        <f>IF(SER_hh_emi!F3=0,0,1000000*SER_hh_emi!F3/SER_hh_num!F3)</f>
        <v>13109.400809937139</v>
      </c>
      <c r="G3" s="106">
        <f>IF(SER_hh_emi!G3=0,0,1000000*SER_hh_emi!G3/SER_hh_num!G3)</f>
        <v>12778.547900631447</v>
      </c>
      <c r="H3" s="106">
        <f>IF(SER_hh_emi!H3=0,0,1000000*SER_hh_emi!H3/SER_hh_num!H3)</f>
        <v>14032.632746694891</v>
      </c>
      <c r="I3" s="106">
        <f>IF(SER_hh_emi!I3=0,0,1000000*SER_hh_emi!I3/SER_hh_num!I3)</f>
        <v>10474.695474542565</v>
      </c>
      <c r="J3" s="106">
        <f>IF(SER_hh_emi!J3=0,0,1000000*SER_hh_emi!J3/SER_hh_num!J3)</f>
        <v>12045.045284237953</v>
      </c>
      <c r="K3" s="106">
        <f>IF(SER_hh_emi!K3=0,0,1000000*SER_hh_emi!K3/SER_hh_num!K3)</f>
        <v>11168.533100553681</v>
      </c>
      <c r="L3" s="106">
        <f>IF(SER_hh_emi!L3=0,0,1000000*SER_hh_emi!L3/SER_hh_num!L3)</f>
        <v>11493.852145056719</v>
      </c>
      <c r="M3" s="106">
        <f>IF(SER_hh_emi!M3=0,0,1000000*SER_hh_emi!M3/SER_hh_num!M3)</f>
        <v>10396.210514184255</v>
      </c>
      <c r="N3" s="106">
        <f>IF(SER_hh_emi!N3=0,0,1000000*SER_hh_emi!N3/SER_hh_num!N3)</f>
        <v>10695.520597409013</v>
      </c>
      <c r="O3" s="106">
        <f>IF(SER_hh_emi!O3=0,0,1000000*SER_hh_emi!O3/SER_hh_num!O3)</f>
        <v>11831.285112889373</v>
      </c>
      <c r="P3" s="106">
        <f>IF(SER_hh_emi!P3=0,0,1000000*SER_hh_emi!P3/SER_hh_num!P3)</f>
        <v>10868.163664574837</v>
      </c>
      <c r="Q3" s="106">
        <f>IF(SER_hh_emi!Q3=0,0,1000000*SER_hh_emi!Q3/SER_hh_num!Q3)</f>
        <v>11044.372662545797</v>
      </c>
    </row>
    <row r="4" spans="1:17" ht="12.95" customHeight="1" x14ac:dyDescent="0.25">
      <c r="A4" s="90" t="s">
        <v>44</v>
      </c>
      <c r="B4" s="101">
        <f>IF(SER_hh_emi!B4=0,0,1000000*SER_hh_emi!B4/SER_hh_num!B4)</f>
        <v>11018.232587792983</v>
      </c>
      <c r="C4" s="101">
        <f>IF(SER_hh_emi!C4=0,0,1000000*SER_hh_emi!C4/SER_hh_num!C4)</f>
        <v>12086.90754237574</v>
      </c>
      <c r="D4" s="101">
        <f>IF(SER_hh_emi!D4=0,0,1000000*SER_hh_emi!D4/SER_hh_num!D4)</f>
        <v>11077.327805429557</v>
      </c>
      <c r="E4" s="101">
        <f>IF(SER_hh_emi!E4=0,0,1000000*SER_hh_emi!E4/SER_hh_num!E4)</f>
        <v>10688.363096254992</v>
      </c>
      <c r="F4" s="101">
        <f>IF(SER_hh_emi!F4=0,0,1000000*SER_hh_emi!F4/SER_hh_num!F4)</f>
        <v>9959.9798891992687</v>
      </c>
      <c r="G4" s="101">
        <f>IF(SER_hh_emi!G4=0,0,1000000*SER_hh_emi!G4/SER_hh_num!G4)</f>
        <v>9599.283169640883</v>
      </c>
      <c r="H4" s="101">
        <f>IF(SER_hh_emi!H4=0,0,1000000*SER_hh_emi!H4/SER_hh_num!H4)</f>
        <v>11027.530233953583</v>
      </c>
      <c r="I4" s="101">
        <f>IF(SER_hh_emi!I4=0,0,1000000*SER_hh_emi!I4/SER_hh_num!I4)</f>
        <v>7623.1543525840607</v>
      </c>
      <c r="J4" s="101">
        <f>IF(SER_hh_emi!J4=0,0,1000000*SER_hh_emi!J4/SER_hh_num!J4)</f>
        <v>9175.60038831362</v>
      </c>
      <c r="K4" s="101">
        <f>IF(SER_hh_emi!K4=0,0,1000000*SER_hh_emi!K4/SER_hh_num!K4)</f>
        <v>8360.4114908100182</v>
      </c>
      <c r="L4" s="101">
        <f>IF(SER_hh_emi!L4=0,0,1000000*SER_hh_emi!L4/SER_hh_num!L4)</f>
        <v>8782.9391105260183</v>
      </c>
      <c r="M4" s="101">
        <f>IF(SER_hh_emi!M4=0,0,1000000*SER_hh_emi!M4/SER_hh_num!M4)</f>
        <v>7706.3550027481151</v>
      </c>
      <c r="N4" s="101">
        <f>IF(SER_hh_emi!N4=0,0,1000000*SER_hh_emi!N4/SER_hh_num!N4)</f>
        <v>8035.3911713778089</v>
      </c>
      <c r="O4" s="101">
        <f>IF(SER_hh_emi!O4=0,0,1000000*SER_hh_emi!O4/SER_hh_num!O4)</f>
        <v>9101.2506241682077</v>
      </c>
      <c r="P4" s="101">
        <f>IF(SER_hh_emi!P4=0,0,1000000*SER_hh_emi!P4/SER_hh_num!P4)</f>
        <v>8040.545222071014</v>
      </c>
      <c r="Q4" s="101">
        <f>IF(SER_hh_emi!Q4=0,0,1000000*SER_hh_emi!Q4/SER_hh_num!Q4)</f>
        <v>8260.8098128974962</v>
      </c>
    </row>
    <row r="5" spans="1:17" ht="12" customHeight="1" x14ac:dyDescent="0.25">
      <c r="A5" s="88" t="s">
        <v>38</v>
      </c>
      <c r="B5" s="100">
        <f>IF(SER_hh_emi!B5=0,0,1000000*SER_hh_emi!B5/SER_hh_num!B5)</f>
        <v>19974.621488784836</v>
      </c>
      <c r="C5" s="100">
        <f>IF(SER_hh_emi!C5=0,0,1000000*SER_hh_emi!C5/SER_hh_num!C5)</f>
        <v>21302.772450559693</v>
      </c>
      <c r="D5" s="100">
        <f>IF(SER_hh_emi!D5=0,0,1000000*SER_hh_emi!D5/SER_hh_num!D5)</f>
        <v>20919.767518261757</v>
      </c>
      <c r="E5" s="100">
        <f>IF(SER_hh_emi!E5=0,0,1000000*SER_hh_emi!E5/SER_hh_num!E5)</f>
        <v>25210.35051862794</v>
      </c>
      <c r="F5" s="100">
        <f>IF(SER_hh_emi!F5=0,0,1000000*SER_hh_emi!F5/SER_hh_num!F5)</f>
        <v>23873.456927778978</v>
      </c>
      <c r="G5" s="100">
        <f>IF(SER_hh_emi!G5=0,0,1000000*SER_hh_emi!G5/SER_hh_num!G5)</f>
        <v>22517.995234684095</v>
      </c>
      <c r="H5" s="100">
        <f>IF(SER_hh_emi!H5=0,0,1000000*SER_hh_emi!H5/SER_hh_num!H5)</f>
        <v>24794.269280581844</v>
      </c>
      <c r="I5" s="100">
        <f>IF(SER_hh_emi!I5=0,0,1000000*SER_hh_emi!I5/SER_hh_num!I5)</f>
        <v>30266.149590932426</v>
      </c>
      <c r="J5" s="100">
        <f>IF(SER_hh_emi!J5=0,0,1000000*SER_hh_emi!J5/SER_hh_num!J5)</f>
        <v>21955.660163857883</v>
      </c>
      <c r="K5" s="100">
        <f>IF(SER_hh_emi!K5=0,0,1000000*SER_hh_emi!K5/SER_hh_num!K5)</f>
        <v>19536.377352835778</v>
      </c>
      <c r="L5" s="100">
        <f>IF(SER_hh_emi!L5=0,0,1000000*SER_hh_emi!L5/SER_hh_num!L5)</f>
        <v>19358.894745577261</v>
      </c>
      <c r="M5" s="100">
        <f>IF(SER_hh_emi!M5=0,0,1000000*SER_hh_emi!M5/SER_hh_num!M5)</f>
        <v>18790.050168323916</v>
      </c>
      <c r="N5" s="100">
        <f>IF(SER_hh_emi!N5=0,0,1000000*SER_hh_emi!N5/SER_hh_num!N5)</f>
        <v>19825.248400394525</v>
      </c>
      <c r="O5" s="100">
        <f>IF(SER_hh_emi!O5=0,0,1000000*SER_hh_emi!O5/SER_hh_num!O5)</f>
        <v>21283.2021540313</v>
      </c>
      <c r="P5" s="100">
        <f>IF(SER_hh_emi!P5=0,0,1000000*SER_hh_emi!P5/SER_hh_num!P5)</f>
        <v>19339.617540391428</v>
      </c>
      <c r="Q5" s="100">
        <f>IF(SER_hh_emi!Q5=0,0,1000000*SER_hh_emi!Q5/SER_hh_num!Q5)</f>
        <v>20907.879866728392</v>
      </c>
    </row>
    <row r="6" spans="1:17" ht="12" customHeight="1" x14ac:dyDescent="0.25">
      <c r="A6" s="88" t="s">
        <v>66</v>
      </c>
      <c r="B6" s="100">
        <f>IF(SER_hh_emi!B6=0,0,1000000*SER_hh_emi!B6/SER_hh_num!B6)</f>
        <v>0</v>
      </c>
      <c r="C6" s="100">
        <f>IF(SER_hh_emi!C6=0,0,1000000*SER_hh_emi!C6/SER_hh_num!C6)</f>
        <v>0</v>
      </c>
      <c r="D6" s="100">
        <f>IF(SER_hh_emi!D6=0,0,1000000*SER_hh_emi!D6/SER_hh_num!D6)</f>
        <v>0</v>
      </c>
      <c r="E6" s="100">
        <f>IF(SER_hh_emi!E6=0,0,1000000*SER_hh_emi!E6/SER_hh_num!E6)</f>
        <v>0</v>
      </c>
      <c r="F6" s="100">
        <f>IF(SER_hh_emi!F6=0,0,1000000*SER_hh_emi!F6/SER_hh_num!F6)</f>
        <v>0</v>
      </c>
      <c r="G6" s="100">
        <f>IF(SER_hh_emi!G6=0,0,1000000*SER_hh_emi!G6/SER_hh_num!G6)</f>
        <v>0</v>
      </c>
      <c r="H6" s="100">
        <f>IF(SER_hh_emi!H6=0,0,1000000*SER_hh_emi!H6/SER_hh_num!H6)</f>
        <v>0</v>
      </c>
      <c r="I6" s="100">
        <f>IF(SER_hh_emi!I6=0,0,1000000*SER_hh_emi!I6/SER_hh_num!I6)</f>
        <v>0</v>
      </c>
      <c r="J6" s="100">
        <f>IF(SER_hh_emi!J6=0,0,1000000*SER_hh_emi!J6/SER_hh_num!J6)</f>
        <v>0</v>
      </c>
      <c r="K6" s="100">
        <f>IF(SER_hh_emi!K6=0,0,1000000*SER_hh_emi!K6/SER_hh_num!K6)</f>
        <v>0</v>
      </c>
      <c r="L6" s="100">
        <f>IF(SER_hh_emi!L6=0,0,1000000*SER_hh_emi!L6/SER_hh_num!L6)</f>
        <v>0</v>
      </c>
      <c r="M6" s="100">
        <f>IF(SER_hh_emi!M6=0,0,1000000*SER_hh_emi!M6/SER_hh_num!M6)</f>
        <v>0</v>
      </c>
      <c r="N6" s="100">
        <f>IF(SER_hh_emi!N6=0,0,1000000*SER_hh_emi!N6/SER_hh_num!N6)</f>
        <v>0</v>
      </c>
      <c r="O6" s="100">
        <f>IF(SER_hh_emi!O6=0,0,1000000*SER_hh_emi!O6/SER_hh_num!O6)</f>
        <v>0</v>
      </c>
      <c r="P6" s="100">
        <f>IF(SER_hh_emi!P6=0,0,1000000*SER_hh_emi!P6/SER_hh_num!P6)</f>
        <v>0</v>
      </c>
      <c r="Q6" s="100">
        <f>IF(SER_hh_emi!Q6=0,0,1000000*SER_hh_emi!Q6/SER_hh_num!Q6)</f>
        <v>0</v>
      </c>
    </row>
    <row r="7" spans="1:17" ht="12" customHeight="1" x14ac:dyDescent="0.25">
      <c r="A7" s="88" t="s">
        <v>99</v>
      </c>
      <c r="B7" s="100">
        <f>IF(SER_hh_emi!B7=0,0,1000000*SER_hh_emi!B7/SER_hh_num!B7)</f>
        <v>12923.89604931326</v>
      </c>
      <c r="C7" s="100">
        <f>IF(SER_hh_emi!C7=0,0,1000000*SER_hh_emi!C7/SER_hh_num!C7)</f>
        <v>13841.396180433476</v>
      </c>
      <c r="D7" s="100">
        <f>IF(SER_hh_emi!D7=0,0,1000000*SER_hh_emi!D7/SER_hh_num!D7)</f>
        <v>13515.403585032558</v>
      </c>
      <c r="E7" s="100">
        <f>IF(SER_hh_emi!E7=0,0,1000000*SER_hh_emi!E7/SER_hh_num!E7)</f>
        <v>16351.480778153345</v>
      </c>
      <c r="F7" s="100">
        <f>IF(SER_hh_emi!F7=0,0,1000000*SER_hh_emi!F7/SER_hh_num!F7)</f>
        <v>15122.081468404138</v>
      </c>
      <c r="G7" s="100">
        <f>IF(SER_hh_emi!G7=0,0,1000000*SER_hh_emi!G7/SER_hh_num!G7)</f>
        <v>14738.12141424244</v>
      </c>
      <c r="H7" s="100">
        <f>IF(SER_hh_emi!H7=0,0,1000000*SER_hh_emi!H7/SER_hh_num!H7)</f>
        <v>15954.463107821262</v>
      </c>
      <c r="I7" s="100">
        <f>IF(SER_hh_emi!I7=0,0,1000000*SER_hh_emi!I7/SER_hh_num!I7)</f>
        <v>11080.014166515301</v>
      </c>
      <c r="J7" s="100">
        <f>IF(SER_hh_emi!J7=0,0,1000000*SER_hh_emi!J7/SER_hh_num!J7)</f>
        <v>13595.72688834435</v>
      </c>
      <c r="K7" s="100">
        <f>IF(SER_hh_emi!K7=0,0,1000000*SER_hh_emi!K7/SER_hh_num!K7)</f>
        <v>12353.850455606402</v>
      </c>
      <c r="L7" s="100">
        <f>IF(SER_hh_emi!L7=0,0,1000000*SER_hh_emi!L7/SER_hh_num!L7)</f>
        <v>13463.753272168315</v>
      </c>
      <c r="M7" s="100">
        <f>IF(SER_hh_emi!M7=0,0,1000000*SER_hh_emi!M7/SER_hh_num!M7)</f>
        <v>11809.267476726845</v>
      </c>
      <c r="N7" s="100">
        <f>IF(SER_hh_emi!N7=0,0,1000000*SER_hh_emi!N7/SER_hh_num!N7)</f>
        <v>12501.603246434304</v>
      </c>
      <c r="O7" s="100">
        <f>IF(SER_hh_emi!O7=0,0,1000000*SER_hh_emi!O7/SER_hh_num!O7)</f>
        <v>13409.168810185809</v>
      </c>
      <c r="P7" s="100">
        <f>IF(SER_hh_emi!P7=0,0,1000000*SER_hh_emi!P7/SER_hh_num!P7)</f>
        <v>12177.084129849134</v>
      </c>
      <c r="Q7" s="100">
        <f>IF(SER_hh_emi!Q7=0,0,1000000*SER_hh_emi!Q7/SER_hh_num!Q7)</f>
        <v>13455.923846957554</v>
      </c>
    </row>
    <row r="8" spans="1:17" ht="12" customHeight="1" x14ac:dyDescent="0.25">
      <c r="A8" s="88" t="s">
        <v>101</v>
      </c>
      <c r="B8" s="100">
        <f>IF(SER_hh_emi!B8=0,0,1000000*SER_hh_emi!B8/SER_hh_num!B8)</f>
        <v>6114.917225232809</v>
      </c>
      <c r="C8" s="100">
        <f>IF(SER_hh_emi!C8=0,0,1000000*SER_hh_emi!C8/SER_hh_num!C8)</f>
        <v>6548.3168004671033</v>
      </c>
      <c r="D8" s="100">
        <f>IF(SER_hh_emi!D8=0,0,1000000*SER_hh_emi!D8/SER_hh_num!D8)</f>
        <v>6394.7062579373014</v>
      </c>
      <c r="E8" s="100">
        <f>IF(SER_hh_emi!E8=0,0,1000000*SER_hh_emi!E8/SER_hh_num!E8)</f>
        <v>7605.9483417159599</v>
      </c>
      <c r="F8" s="100">
        <f>IF(SER_hh_emi!F8=0,0,1000000*SER_hh_emi!F8/SER_hh_num!F8)</f>
        <v>7158.6438091344517</v>
      </c>
      <c r="G8" s="100">
        <f>IF(SER_hh_emi!G8=0,0,1000000*SER_hh_emi!G8/SER_hh_num!G8)</f>
        <v>6742.8351879078973</v>
      </c>
      <c r="H8" s="100">
        <f>IF(SER_hh_emi!H8=0,0,1000000*SER_hh_emi!H8/SER_hh_num!H8)</f>
        <v>7465.0483449958992</v>
      </c>
      <c r="I8" s="100">
        <f>IF(SER_hh_emi!I8=0,0,1000000*SER_hh_emi!I8/SER_hh_num!I8)</f>
        <v>5130.8367407891174</v>
      </c>
      <c r="J8" s="100">
        <f>IF(SER_hh_emi!J8=0,0,1000000*SER_hh_emi!J8/SER_hh_num!J8)</f>
        <v>6056.6230092311216</v>
      </c>
      <c r="K8" s="100">
        <f>IF(SER_hh_emi!K8=0,0,1000000*SER_hh_emi!K8/SER_hh_num!K8)</f>
        <v>5687.1845549130912</v>
      </c>
      <c r="L8" s="100">
        <f>IF(SER_hh_emi!L8=0,0,1000000*SER_hh_emi!L8/SER_hh_num!L8)</f>
        <v>6582.88726724764</v>
      </c>
      <c r="M8" s="100">
        <f>IF(SER_hh_emi!M8=0,0,1000000*SER_hh_emi!M8/SER_hh_num!M8)</f>
        <v>5193.4389133783106</v>
      </c>
      <c r="N8" s="100">
        <f>IF(SER_hh_emi!N8=0,0,1000000*SER_hh_emi!N8/SER_hh_num!N8)</f>
        <v>5552.1022845944181</v>
      </c>
      <c r="O8" s="100">
        <f>IF(SER_hh_emi!O8=0,0,1000000*SER_hh_emi!O8/SER_hh_num!O8)</f>
        <v>5847.7567549875057</v>
      </c>
      <c r="P8" s="100">
        <f>IF(SER_hh_emi!P8=0,0,1000000*SER_hh_emi!P8/SER_hh_num!P8)</f>
        <v>5210.7251920279186</v>
      </c>
      <c r="Q8" s="100">
        <f>IF(SER_hh_emi!Q8=0,0,1000000*SER_hh_emi!Q8/SER_hh_num!Q8)</f>
        <v>5727.8246130660555</v>
      </c>
    </row>
    <row r="9" spans="1:17" ht="12" customHeight="1" x14ac:dyDescent="0.25">
      <c r="A9" s="88" t="s">
        <v>106</v>
      </c>
      <c r="B9" s="100">
        <f>IF(SER_hh_emi!B9=0,0,1000000*SER_hh_emi!B9/SER_hh_num!B9)</f>
        <v>9166.3960840881809</v>
      </c>
      <c r="C9" s="100">
        <f>IF(SER_hh_emi!C9=0,0,1000000*SER_hh_emi!C9/SER_hh_num!C9)</f>
        <v>9816.0716271813817</v>
      </c>
      <c r="D9" s="100">
        <f>IF(SER_hh_emi!D9=0,0,1000000*SER_hh_emi!D9/SER_hh_num!D9)</f>
        <v>9585.8060285385036</v>
      </c>
      <c r="E9" s="100">
        <f>IF(SER_hh_emi!E9=0,0,1000000*SER_hh_emi!E9/SER_hh_num!E9)</f>
        <v>11401.484685285785</v>
      </c>
      <c r="F9" s="100">
        <f>IF(SER_hh_emi!F9=0,0,1000000*SER_hh_emi!F9/SER_hh_num!F9)</f>
        <v>10849.493228254385</v>
      </c>
      <c r="G9" s="100">
        <f>IF(SER_hh_emi!G9=0,0,1000000*SER_hh_emi!G9/SER_hh_num!G9)</f>
        <v>9727.3797034862291</v>
      </c>
      <c r="H9" s="100">
        <f>IF(SER_hh_emi!H9=0,0,1000000*SER_hh_emi!H9/SER_hh_num!H9)</f>
        <v>11960.310288652876</v>
      </c>
      <c r="I9" s="100">
        <f>IF(SER_hh_emi!I9=0,0,1000000*SER_hh_emi!I9/SER_hh_num!I9)</f>
        <v>7525.0294670592821</v>
      </c>
      <c r="J9" s="100">
        <f>IF(SER_hh_emi!J9=0,0,1000000*SER_hh_emi!J9/SER_hh_num!J9)</f>
        <v>8903.267109531871</v>
      </c>
      <c r="K9" s="100">
        <f>IF(SER_hh_emi!K9=0,0,1000000*SER_hh_emi!K9/SER_hh_num!K9)</f>
        <v>8590.4064759617122</v>
      </c>
      <c r="L9" s="100">
        <f>IF(SER_hh_emi!L9=0,0,1000000*SER_hh_emi!L9/SER_hh_num!L9)</f>
        <v>9744.9822666038945</v>
      </c>
      <c r="M9" s="100">
        <f>IF(SER_hh_emi!M9=0,0,1000000*SER_hh_emi!M9/SER_hh_num!M9)</f>
        <v>7919.7879151887882</v>
      </c>
      <c r="N9" s="100">
        <f>IF(SER_hh_emi!N9=0,0,1000000*SER_hh_emi!N9/SER_hh_num!N9)</f>
        <v>8427.6810334694583</v>
      </c>
      <c r="O9" s="100">
        <f>IF(SER_hh_emi!O9=0,0,1000000*SER_hh_emi!O9/SER_hh_num!O9)</f>
        <v>8789.2039582639591</v>
      </c>
      <c r="P9" s="100">
        <f>IF(SER_hh_emi!P9=0,0,1000000*SER_hh_emi!P9/SER_hh_num!P9)</f>
        <v>7824.1673309418038</v>
      </c>
      <c r="Q9" s="100">
        <f>IF(SER_hh_emi!Q9=0,0,1000000*SER_hh_emi!Q9/SER_hh_num!Q9)</f>
        <v>8662.8120322459326</v>
      </c>
    </row>
    <row r="10" spans="1:17" ht="12" customHeight="1" x14ac:dyDescent="0.25">
      <c r="A10" s="88" t="s">
        <v>34</v>
      </c>
      <c r="B10" s="100">
        <f>IF(SER_hh_emi!B10=0,0,1000000*SER_hh_emi!B10/SER_hh_num!B10)</f>
        <v>0</v>
      </c>
      <c r="C10" s="100">
        <f>IF(SER_hh_emi!C10=0,0,1000000*SER_hh_emi!C10/SER_hh_num!C10)</f>
        <v>0</v>
      </c>
      <c r="D10" s="100">
        <f>IF(SER_hh_emi!D10=0,0,1000000*SER_hh_emi!D10/SER_hh_num!D10)</f>
        <v>0</v>
      </c>
      <c r="E10" s="100">
        <f>IF(SER_hh_emi!E10=0,0,1000000*SER_hh_emi!E10/SER_hh_num!E10)</f>
        <v>1748.8955874852352</v>
      </c>
      <c r="F10" s="100">
        <f>IF(SER_hh_emi!F10=0,0,1000000*SER_hh_emi!F10/SER_hh_num!F10)</f>
        <v>2067.3301999127211</v>
      </c>
      <c r="G10" s="100">
        <f>IF(SER_hh_emi!G10=0,0,1000000*SER_hh_emi!G10/SER_hh_num!G10)</f>
        <v>4224.7139090540231</v>
      </c>
      <c r="H10" s="100">
        <f>IF(SER_hh_emi!H10=0,0,1000000*SER_hh_emi!H10/SER_hh_num!H10)</f>
        <v>3274.0801436010593</v>
      </c>
      <c r="I10" s="100">
        <f>IF(SER_hh_emi!I10=0,0,1000000*SER_hh_emi!I10/SER_hh_num!I10)</f>
        <v>2916.0269073636246</v>
      </c>
      <c r="J10" s="100">
        <f>IF(SER_hh_emi!J10=0,0,1000000*SER_hh_emi!J10/SER_hh_num!J10)</f>
        <v>2657.1786615328356</v>
      </c>
      <c r="K10" s="100">
        <f>IF(SER_hh_emi!K10=0,0,1000000*SER_hh_emi!K10/SER_hh_num!K10)</f>
        <v>2714.553478405358</v>
      </c>
      <c r="L10" s="100">
        <f>IF(SER_hh_emi!L10=0,0,1000000*SER_hh_emi!L10/SER_hh_num!L10)</f>
        <v>2765.5032948282587</v>
      </c>
      <c r="M10" s="100">
        <f>IF(SER_hh_emi!M10=0,0,1000000*SER_hh_emi!M10/SER_hh_num!M10)</f>
        <v>224.37893392829235</v>
      </c>
      <c r="N10" s="100">
        <f>IF(SER_hh_emi!N10=0,0,1000000*SER_hh_emi!N10/SER_hh_num!N10)</f>
        <v>0</v>
      </c>
      <c r="O10" s="100">
        <f>IF(SER_hh_emi!O10=0,0,1000000*SER_hh_emi!O10/SER_hh_num!O10)</f>
        <v>0</v>
      </c>
      <c r="P10" s="100">
        <f>IF(SER_hh_emi!P10=0,0,1000000*SER_hh_emi!P10/SER_hh_num!P10)</f>
        <v>0</v>
      </c>
      <c r="Q10" s="100">
        <f>IF(SER_hh_emi!Q10=0,0,1000000*SER_hh_emi!Q10/SER_hh_num!Q10)</f>
        <v>0</v>
      </c>
    </row>
    <row r="11" spans="1:17" ht="12" customHeight="1" x14ac:dyDescent="0.25">
      <c r="A11" s="88" t="s">
        <v>61</v>
      </c>
      <c r="B11" s="100">
        <f>IF(SER_hh_emi!B11=0,0,1000000*SER_hh_emi!B11/SER_hh_num!B11)</f>
        <v>0</v>
      </c>
      <c r="C11" s="100">
        <f>IF(SER_hh_emi!C11=0,0,1000000*SER_hh_emi!C11/SER_hh_num!C11)</f>
        <v>0</v>
      </c>
      <c r="D11" s="100">
        <f>IF(SER_hh_emi!D11=0,0,1000000*SER_hh_emi!D11/SER_hh_num!D11)</f>
        <v>0</v>
      </c>
      <c r="E11" s="100">
        <f>IF(SER_hh_emi!E11=0,0,1000000*SER_hh_emi!E11/SER_hh_num!E11)</f>
        <v>0</v>
      </c>
      <c r="F11" s="100">
        <f>IF(SER_hh_emi!F11=0,0,1000000*SER_hh_emi!F11/SER_hh_num!F11)</f>
        <v>0</v>
      </c>
      <c r="G11" s="100">
        <f>IF(SER_hh_emi!G11=0,0,1000000*SER_hh_emi!G11/SER_hh_num!G11)</f>
        <v>0</v>
      </c>
      <c r="H11" s="100">
        <f>IF(SER_hh_emi!H11=0,0,1000000*SER_hh_emi!H11/SER_hh_num!H11)</f>
        <v>0</v>
      </c>
      <c r="I11" s="100">
        <f>IF(SER_hh_emi!I11=0,0,1000000*SER_hh_emi!I11/SER_hh_num!I11)</f>
        <v>0</v>
      </c>
      <c r="J11" s="100">
        <f>IF(SER_hh_emi!J11=0,0,1000000*SER_hh_emi!J11/SER_hh_num!J11)</f>
        <v>0</v>
      </c>
      <c r="K11" s="100">
        <f>IF(SER_hh_emi!K11=0,0,1000000*SER_hh_emi!K11/SER_hh_num!K11)</f>
        <v>0</v>
      </c>
      <c r="L11" s="100">
        <f>IF(SER_hh_emi!L11=0,0,1000000*SER_hh_emi!L11/SER_hh_num!L11)</f>
        <v>0</v>
      </c>
      <c r="M11" s="100">
        <f>IF(SER_hh_emi!M11=0,0,1000000*SER_hh_emi!M11/SER_hh_num!M11)</f>
        <v>0</v>
      </c>
      <c r="N11" s="100">
        <f>IF(SER_hh_emi!N11=0,0,1000000*SER_hh_emi!N11/SER_hh_num!N11)</f>
        <v>0</v>
      </c>
      <c r="O11" s="100">
        <f>IF(SER_hh_emi!O11=0,0,1000000*SER_hh_emi!O11/SER_hh_num!O11)</f>
        <v>0</v>
      </c>
      <c r="P11" s="100">
        <f>IF(SER_hh_emi!P11=0,0,1000000*SER_hh_emi!P11/SER_hh_num!P11)</f>
        <v>0</v>
      </c>
      <c r="Q11" s="100">
        <f>IF(SER_hh_emi!Q11=0,0,1000000*SER_hh_emi!Q11/SER_hh_num!Q11)</f>
        <v>0</v>
      </c>
    </row>
    <row r="12" spans="1:17" ht="12" customHeight="1" x14ac:dyDescent="0.25">
      <c r="A12" s="88" t="s">
        <v>42</v>
      </c>
      <c r="B12" s="100">
        <f>IF(SER_hh_emi!B12=0,0,1000000*SER_hh_emi!B12/SER_hh_num!B12)</f>
        <v>0</v>
      </c>
      <c r="C12" s="100">
        <f>IF(SER_hh_emi!C12=0,0,1000000*SER_hh_emi!C12/SER_hh_num!C12)</f>
        <v>0</v>
      </c>
      <c r="D12" s="100">
        <f>IF(SER_hh_emi!D12=0,0,1000000*SER_hh_emi!D12/SER_hh_num!D12)</f>
        <v>0</v>
      </c>
      <c r="E12" s="100">
        <f>IF(SER_hh_emi!E12=0,0,1000000*SER_hh_emi!E12/SER_hh_num!E12)</f>
        <v>0</v>
      </c>
      <c r="F12" s="100">
        <f>IF(SER_hh_emi!F12=0,0,1000000*SER_hh_emi!F12/SER_hh_num!F12)</f>
        <v>0</v>
      </c>
      <c r="G12" s="100">
        <f>IF(SER_hh_emi!G12=0,0,1000000*SER_hh_emi!G12/SER_hh_num!G12)</f>
        <v>0</v>
      </c>
      <c r="H12" s="100">
        <f>IF(SER_hh_emi!H12=0,0,1000000*SER_hh_emi!H12/SER_hh_num!H12)</f>
        <v>0</v>
      </c>
      <c r="I12" s="100">
        <f>IF(SER_hh_emi!I12=0,0,1000000*SER_hh_emi!I12/SER_hh_num!I12)</f>
        <v>0</v>
      </c>
      <c r="J12" s="100">
        <f>IF(SER_hh_emi!J12=0,0,1000000*SER_hh_emi!J12/SER_hh_num!J12)</f>
        <v>0</v>
      </c>
      <c r="K12" s="100">
        <f>IF(SER_hh_emi!K12=0,0,1000000*SER_hh_emi!K12/SER_hh_num!K12)</f>
        <v>0</v>
      </c>
      <c r="L12" s="100">
        <f>IF(SER_hh_emi!L12=0,0,1000000*SER_hh_emi!L12/SER_hh_num!L12)</f>
        <v>0</v>
      </c>
      <c r="M12" s="100">
        <f>IF(SER_hh_emi!M12=0,0,1000000*SER_hh_emi!M12/SER_hh_num!M12)</f>
        <v>0</v>
      </c>
      <c r="N12" s="100">
        <f>IF(SER_hh_emi!N12=0,0,1000000*SER_hh_emi!N12/SER_hh_num!N12)</f>
        <v>0</v>
      </c>
      <c r="O12" s="100">
        <f>IF(SER_hh_emi!O12=0,0,1000000*SER_hh_emi!O12/SER_hh_num!O12)</f>
        <v>0</v>
      </c>
      <c r="P12" s="100">
        <f>IF(SER_hh_emi!P12=0,0,1000000*SER_hh_emi!P12/SER_hh_num!P12)</f>
        <v>0</v>
      </c>
      <c r="Q12" s="100">
        <f>IF(SER_hh_emi!Q12=0,0,1000000*SER_hh_emi!Q12/SER_hh_num!Q12)</f>
        <v>0</v>
      </c>
    </row>
    <row r="13" spans="1:17" ht="12" customHeight="1" x14ac:dyDescent="0.25">
      <c r="A13" s="88" t="s">
        <v>105</v>
      </c>
      <c r="B13" s="100">
        <f>IF(SER_hh_emi!B13=0,0,1000000*SER_hh_emi!B13/SER_hh_num!B13)</f>
        <v>0</v>
      </c>
      <c r="C13" s="100">
        <f>IF(SER_hh_emi!C13=0,0,1000000*SER_hh_emi!C13/SER_hh_num!C13)</f>
        <v>0</v>
      </c>
      <c r="D13" s="100">
        <f>IF(SER_hh_emi!D13=0,0,1000000*SER_hh_emi!D13/SER_hh_num!D13)</f>
        <v>0</v>
      </c>
      <c r="E13" s="100">
        <f>IF(SER_hh_emi!E13=0,0,1000000*SER_hh_emi!E13/SER_hh_num!E13)</f>
        <v>0</v>
      </c>
      <c r="F13" s="100">
        <f>IF(SER_hh_emi!F13=0,0,1000000*SER_hh_emi!F13/SER_hh_num!F13)</f>
        <v>0</v>
      </c>
      <c r="G13" s="100">
        <f>IF(SER_hh_emi!G13=0,0,1000000*SER_hh_emi!G13/SER_hh_num!G13)</f>
        <v>0</v>
      </c>
      <c r="H13" s="100">
        <f>IF(SER_hh_emi!H13=0,0,1000000*SER_hh_emi!H13/SER_hh_num!H13)</f>
        <v>0</v>
      </c>
      <c r="I13" s="100">
        <f>IF(SER_hh_emi!I13=0,0,1000000*SER_hh_emi!I13/SER_hh_num!I13)</f>
        <v>0</v>
      </c>
      <c r="J13" s="100">
        <f>IF(SER_hh_emi!J13=0,0,1000000*SER_hh_emi!J13/SER_hh_num!J13)</f>
        <v>0</v>
      </c>
      <c r="K13" s="100">
        <f>IF(SER_hh_emi!K13=0,0,1000000*SER_hh_emi!K13/SER_hh_num!K13)</f>
        <v>0</v>
      </c>
      <c r="L13" s="100">
        <f>IF(SER_hh_emi!L13=0,0,1000000*SER_hh_emi!L13/SER_hh_num!L13)</f>
        <v>0</v>
      </c>
      <c r="M13" s="100">
        <f>IF(SER_hh_emi!M13=0,0,1000000*SER_hh_emi!M13/SER_hh_num!M13)</f>
        <v>0</v>
      </c>
      <c r="N13" s="100">
        <f>IF(SER_hh_emi!N13=0,0,1000000*SER_hh_emi!N13/SER_hh_num!N13)</f>
        <v>0</v>
      </c>
      <c r="O13" s="100">
        <f>IF(SER_hh_emi!O13=0,0,1000000*SER_hh_emi!O13/SER_hh_num!O13)</f>
        <v>0</v>
      </c>
      <c r="P13" s="100">
        <f>IF(SER_hh_emi!P13=0,0,1000000*SER_hh_emi!P13/SER_hh_num!P13)</f>
        <v>0</v>
      </c>
      <c r="Q13" s="100">
        <f>IF(SER_hh_emi!Q13=0,0,1000000*SER_hh_emi!Q13/SER_hh_num!Q13)</f>
        <v>0</v>
      </c>
    </row>
    <row r="14" spans="1:17" ht="12" customHeight="1" x14ac:dyDescent="0.25">
      <c r="A14" s="51" t="s">
        <v>104</v>
      </c>
      <c r="B14" s="22">
        <f>IF(SER_hh_emi!B14=0,0,1000000*SER_hh_emi!B14/SER_hh_num!B14)</f>
        <v>0</v>
      </c>
      <c r="C14" s="22">
        <f>IF(SER_hh_emi!C14=0,0,1000000*SER_hh_emi!C14/SER_hh_num!C14)</f>
        <v>0</v>
      </c>
      <c r="D14" s="22">
        <f>IF(SER_hh_emi!D14=0,0,1000000*SER_hh_emi!D14/SER_hh_num!D14)</f>
        <v>0</v>
      </c>
      <c r="E14" s="22">
        <f>IF(SER_hh_emi!E14=0,0,1000000*SER_hh_emi!E14/SER_hh_num!E14)</f>
        <v>0</v>
      </c>
      <c r="F14" s="22">
        <f>IF(SER_hh_emi!F14=0,0,1000000*SER_hh_emi!F14/SER_hh_num!F14)</f>
        <v>0</v>
      </c>
      <c r="G14" s="22">
        <f>IF(SER_hh_emi!G14=0,0,1000000*SER_hh_emi!G14/SER_hh_num!G14)</f>
        <v>0</v>
      </c>
      <c r="H14" s="22">
        <f>IF(SER_hh_emi!H14=0,0,1000000*SER_hh_emi!H14/SER_hh_num!H14)</f>
        <v>0</v>
      </c>
      <c r="I14" s="22">
        <f>IF(SER_hh_emi!I14=0,0,1000000*SER_hh_emi!I14/SER_hh_num!I14)</f>
        <v>0</v>
      </c>
      <c r="J14" s="22">
        <f>IF(SER_hh_emi!J14=0,0,1000000*SER_hh_emi!J14/SER_hh_num!J14)</f>
        <v>0</v>
      </c>
      <c r="K14" s="22">
        <f>IF(SER_hh_emi!K14=0,0,1000000*SER_hh_emi!K14/SER_hh_num!K14)</f>
        <v>0</v>
      </c>
      <c r="L14" s="22">
        <f>IF(SER_hh_emi!L14=0,0,1000000*SER_hh_emi!L14/SER_hh_num!L14)</f>
        <v>0</v>
      </c>
      <c r="M14" s="22">
        <f>IF(SER_hh_emi!M14=0,0,1000000*SER_hh_emi!M14/SER_hh_num!M14)</f>
        <v>0</v>
      </c>
      <c r="N14" s="22">
        <f>IF(SER_hh_emi!N14=0,0,1000000*SER_hh_emi!N14/SER_hh_num!N14)</f>
        <v>0</v>
      </c>
      <c r="O14" s="22">
        <f>IF(SER_hh_emi!O14=0,0,1000000*SER_hh_emi!O14/SER_hh_num!O14)</f>
        <v>0</v>
      </c>
      <c r="P14" s="22">
        <f>IF(SER_hh_emi!P14=0,0,1000000*SER_hh_emi!P14/SER_hh_num!P14)</f>
        <v>0</v>
      </c>
      <c r="Q14" s="22">
        <f>IF(SER_hh_emi!Q14=0,0,1000000*SER_hh_emi!Q14/SER_hh_num!Q14)</f>
        <v>0</v>
      </c>
    </row>
    <row r="15" spans="1:17" ht="12" customHeight="1" x14ac:dyDescent="0.25">
      <c r="A15" s="105" t="s">
        <v>108</v>
      </c>
      <c r="B15" s="104">
        <f>IF(SER_hh_emi!B15=0,0,1000000*SER_hh_emi!B15/SER_hh_num!B15)</f>
        <v>0</v>
      </c>
      <c r="C15" s="104">
        <f>IF(SER_hh_emi!C15=0,0,1000000*SER_hh_emi!C15/SER_hh_num!C15)</f>
        <v>0</v>
      </c>
      <c r="D15" s="104">
        <f>IF(SER_hh_emi!D15=0,0,1000000*SER_hh_emi!D15/SER_hh_num!D15)</f>
        <v>0</v>
      </c>
      <c r="E15" s="104">
        <f>IF(SER_hh_emi!E15=0,0,1000000*SER_hh_emi!E15/SER_hh_num!E15)</f>
        <v>0</v>
      </c>
      <c r="F15" s="104">
        <f>IF(SER_hh_emi!F15=0,0,1000000*SER_hh_emi!F15/SER_hh_num!F15)</f>
        <v>0</v>
      </c>
      <c r="G15" s="104">
        <f>IF(SER_hh_emi!G15=0,0,1000000*SER_hh_emi!G15/SER_hh_num!G15)</f>
        <v>0</v>
      </c>
      <c r="H15" s="104">
        <f>IF(SER_hh_emi!H15=0,0,1000000*SER_hh_emi!H15/SER_hh_num!H15)</f>
        <v>0</v>
      </c>
      <c r="I15" s="104">
        <f>IF(SER_hh_emi!I15=0,0,1000000*SER_hh_emi!I15/SER_hh_num!I15)</f>
        <v>0</v>
      </c>
      <c r="J15" s="104">
        <f>IF(SER_hh_emi!J15=0,0,1000000*SER_hh_emi!J15/SER_hh_num!J15)</f>
        <v>0</v>
      </c>
      <c r="K15" s="104">
        <f>IF(SER_hh_emi!K15=0,0,1000000*SER_hh_emi!K15/SER_hh_num!K15)</f>
        <v>0</v>
      </c>
      <c r="L15" s="104">
        <f>IF(SER_hh_emi!L15=0,0,1000000*SER_hh_emi!L15/SER_hh_num!L15)</f>
        <v>0</v>
      </c>
      <c r="M15" s="104">
        <f>IF(SER_hh_emi!M15=0,0,1000000*SER_hh_emi!M15/SER_hh_num!M15)</f>
        <v>0</v>
      </c>
      <c r="N15" s="104">
        <f>IF(SER_hh_emi!N15=0,0,1000000*SER_hh_emi!N15/SER_hh_num!N15)</f>
        <v>0</v>
      </c>
      <c r="O15" s="104">
        <f>IF(SER_hh_emi!O15=0,0,1000000*SER_hh_emi!O15/SER_hh_num!O15)</f>
        <v>0</v>
      </c>
      <c r="P15" s="104">
        <f>IF(SER_hh_emi!P15=0,0,1000000*SER_hh_emi!P15/SER_hh_num!P15)</f>
        <v>0</v>
      </c>
      <c r="Q15" s="104">
        <f>IF(SER_hh_emi!Q15=0,0,1000000*SER_hh_emi!Q15/SER_hh_num!Q15)</f>
        <v>0</v>
      </c>
    </row>
    <row r="16" spans="1:17" ht="12.95" customHeight="1" x14ac:dyDescent="0.25">
      <c r="A16" s="90" t="s">
        <v>102</v>
      </c>
      <c r="B16" s="101">
        <f>IF(SER_hh_emi!B16=0,0,1000000*SER_hh_emi!B16/SER_hh_num!B16)</f>
        <v>1.0907191280777244</v>
      </c>
      <c r="C16" s="101">
        <f>IF(SER_hh_emi!C16=0,0,1000000*SER_hh_emi!C16/SER_hh_num!C16)</f>
        <v>1.0779085869028198</v>
      </c>
      <c r="D16" s="101">
        <f>IF(SER_hh_emi!D16=0,0,1000000*SER_hh_emi!D16/SER_hh_num!D16)</f>
        <v>1.0747133202455035</v>
      </c>
      <c r="E16" s="101">
        <f>IF(SER_hh_emi!E16=0,0,1000000*SER_hh_emi!E16/SER_hh_num!E16)</f>
        <v>1.2088007296919558</v>
      </c>
      <c r="F16" s="101">
        <f>IF(SER_hh_emi!F16=0,0,1000000*SER_hh_emi!F16/SER_hh_num!F16)</f>
        <v>1.3744241191986688</v>
      </c>
      <c r="G16" s="101">
        <f>IF(SER_hh_emi!G16=0,0,1000000*SER_hh_emi!G16/SER_hh_num!G16)</f>
        <v>1.5789332467021777</v>
      </c>
      <c r="H16" s="101">
        <f>IF(SER_hh_emi!H16=0,0,1000000*SER_hh_emi!H16/SER_hh_num!H16)</f>
        <v>1.6925429478079712</v>
      </c>
      <c r="I16" s="101">
        <f>IF(SER_hh_emi!I16=0,0,1000000*SER_hh_emi!I16/SER_hh_num!I16)</f>
        <v>2.2570234527721476</v>
      </c>
      <c r="J16" s="101">
        <f>IF(SER_hh_emi!J16=0,0,1000000*SER_hh_emi!J16/SER_hh_num!J16)</f>
        <v>2.6134485567983385</v>
      </c>
      <c r="K16" s="101">
        <f>IF(SER_hh_emi!K16=0,0,1000000*SER_hh_emi!K16/SER_hh_num!K16)</f>
        <v>2.9161533268390833</v>
      </c>
      <c r="L16" s="101">
        <f>IF(SER_hh_emi!L16=0,0,1000000*SER_hh_emi!L16/SER_hh_num!L16)</f>
        <v>3.4992167142898261</v>
      </c>
      <c r="M16" s="101">
        <f>IF(SER_hh_emi!M16=0,0,1000000*SER_hh_emi!M16/SER_hh_num!M16)</f>
        <v>3.611922525276174</v>
      </c>
      <c r="N16" s="101">
        <f>IF(SER_hh_emi!N16=0,0,1000000*SER_hh_emi!N16/SER_hh_num!N16)</f>
        <v>4.000737091978146</v>
      </c>
      <c r="O16" s="101">
        <f>IF(SER_hh_emi!O16=0,0,1000000*SER_hh_emi!O16/SER_hh_num!O16)</f>
        <v>4.7982185468069831</v>
      </c>
      <c r="P16" s="101">
        <f>IF(SER_hh_emi!P16=0,0,1000000*SER_hh_emi!P16/SER_hh_num!P16)</f>
        <v>5.957444737238502</v>
      </c>
      <c r="Q16" s="101">
        <f>IF(SER_hh_emi!Q16=0,0,1000000*SER_hh_emi!Q16/SER_hh_num!Q16)</f>
        <v>7.8115045760290061</v>
      </c>
    </row>
    <row r="17" spans="1:17" ht="12.95" customHeight="1" x14ac:dyDescent="0.25">
      <c r="A17" s="88" t="s">
        <v>101</v>
      </c>
      <c r="B17" s="103">
        <f>IF(SER_hh_emi!B17=0,0,1000000*SER_hh_emi!B17/SER_hh_num!B17)</f>
        <v>163.54417526862647</v>
      </c>
      <c r="C17" s="103">
        <f>IF(SER_hh_emi!C17=0,0,1000000*SER_hh_emi!C17/SER_hh_num!C17)</f>
        <v>170.66781437002066</v>
      </c>
      <c r="D17" s="103">
        <f>IF(SER_hh_emi!D17=0,0,1000000*SER_hh_emi!D17/SER_hh_num!D17)</f>
        <v>180.97960319183557</v>
      </c>
      <c r="E17" s="103">
        <f>IF(SER_hh_emi!E17=0,0,1000000*SER_hh_emi!E17/SER_hh_num!E17)</f>
        <v>185.85088630876464</v>
      </c>
      <c r="F17" s="103">
        <f>IF(SER_hh_emi!F17=0,0,1000000*SER_hh_emi!F17/SER_hh_num!F17)</f>
        <v>195.74154785899103</v>
      </c>
      <c r="G17" s="103">
        <f>IF(SER_hh_emi!G17=0,0,1000000*SER_hh_emi!G17/SER_hh_num!G17)</f>
        <v>206.17782933937724</v>
      </c>
      <c r="H17" s="103">
        <f>IF(SER_hh_emi!H17=0,0,1000000*SER_hh_emi!H17/SER_hh_num!H17)</f>
        <v>218.41412743503253</v>
      </c>
      <c r="I17" s="103">
        <f>IF(SER_hh_emi!I17=0,0,1000000*SER_hh_emi!I17/SER_hh_num!I17)</f>
        <v>230.35823567457118</v>
      </c>
      <c r="J17" s="103">
        <f>IF(SER_hh_emi!J17=0,0,1000000*SER_hh_emi!J17/SER_hh_num!J17)</f>
        <v>242.02577168919817</v>
      </c>
      <c r="K17" s="103">
        <f>IF(SER_hh_emi!K17=0,0,1000000*SER_hh_emi!K17/SER_hh_num!K17)</f>
        <v>251.56848312187589</v>
      </c>
      <c r="L17" s="103">
        <f>IF(SER_hh_emi!L17=0,0,1000000*SER_hh_emi!L17/SER_hh_num!L17)</f>
        <v>261.80290893919198</v>
      </c>
      <c r="M17" s="103">
        <f>IF(SER_hh_emi!M17=0,0,1000000*SER_hh_emi!M17/SER_hh_num!M17)</f>
        <v>268.84360087133166</v>
      </c>
      <c r="N17" s="103">
        <f>IF(SER_hh_emi!N17=0,0,1000000*SER_hh_emi!N17/SER_hh_num!N17)</f>
        <v>269.75902960787107</v>
      </c>
      <c r="O17" s="103">
        <f>IF(SER_hh_emi!O17=0,0,1000000*SER_hh_emi!O17/SER_hh_num!O17)</f>
        <v>277.5319222775733</v>
      </c>
      <c r="P17" s="103">
        <f>IF(SER_hh_emi!P17=0,0,1000000*SER_hh_emi!P17/SER_hh_num!P17)</f>
        <v>283.32574870577184</v>
      </c>
      <c r="Q17" s="103">
        <f>IF(SER_hh_emi!Q17=0,0,1000000*SER_hh_emi!Q17/SER_hh_num!Q17)</f>
        <v>291.32149337484805</v>
      </c>
    </row>
    <row r="18" spans="1:17" ht="12" customHeight="1" x14ac:dyDescent="0.25">
      <c r="A18" s="88" t="s">
        <v>100</v>
      </c>
      <c r="B18" s="103">
        <f>IF(SER_hh_emi!B18=0,0,1000000*SER_hh_emi!B18/SER_hh_num!B18)</f>
        <v>0</v>
      </c>
      <c r="C18" s="103">
        <f>IF(SER_hh_emi!C18=0,0,1000000*SER_hh_emi!C18/SER_hh_num!C18)</f>
        <v>0</v>
      </c>
      <c r="D18" s="103">
        <f>IF(SER_hh_emi!D18=0,0,1000000*SER_hh_emi!D18/SER_hh_num!D18)</f>
        <v>0</v>
      </c>
      <c r="E18" s="103">
        <f>IF(SER_hh_emi!E18=0,0,1000000*SER_hh_emi!E18/SER_hh_num!E18)</f>
        <v>0</v>
      </c>
      <c r="F18" s="103">
        <f>IF(SER_hh_emi!F18=0,0,1000000*SER_hh_emi!F18/SER_hh_num!F18)</f>
        <v>0</v>
      </c>
      <c r="G18" s="103">
        <f>IF(SER_hh_emi!G18=0,0,1000000*SER_hh_emi!G18/SER_hh_num!G18)</f>
        <v>0</v>
      </c>
      <c r="H18" s="103">
        <f>IF(SER_hh_emi!H18=0,0,1000000*SER_hh_emi!H18/SER_hh_num!H18)</f>
        <v>0</v>
      </c>
      <c r="I18" s="103">
        <f>IF(SER_hh_emi!I18=0,0,1000000*SER_hh_emi!I18/SER_hh_num!I18)</f>
        <v>0</v>
      </c>
      <c r="J18" s="103">
        <f>IF(SER_hh_emi!J18=0,0,1000000*SER_hh_emi!J18/SER_hh_num!J18)</f>
        <v>0</v>
      </c>
      <c r="K18" s="103">
        <f>IF(SER_hh_emi!K18=0,0,1000000*SER_hh_emi!K18/SER_hh_num!K18)</f>
        <v>0</v>
      </c>
      <c r="L18" s="103">
        <f>IF(SER_hh_emi!L18=0,0,1000000*SER_hh_emi!L18/SER_hh_num!L18)</f>
        <v>0</v>
      </c>
      <c r="M18" s="103">
        <f>IF(SER_hh_emi!M18=0,0,1000000*SER_hh_emi!M18/SER_hh_num!M18)</f>
        <v>0</v>
      </c>
      <c r="N18" s="103">
        <f>IF(SER_hh_emi!N18=0,0,1000000*SER_hh_emi!N18/SER_hh_num!N18)</f>
        <v>0</v>
      </c>
      <c r="O18" s="103">
        <f>IF(SER_hh_emi!O18=0,0,1000000*SER_hh_emi!O18/SER_hh_num!O18)</f>
        <v>0</v>
      </c>
      <c r="P18" s="103">
        <f>IF(SER_hh_emi!P18=0,0,1000000*SER_hh_emi!P18/SER_hh_num!P18)</f>
        <v>0</v>
      </c>
      <c r="Q18" s="103">
        <f>IF(SER_hh_emi!Q18=0,0,1000000*SER_hh_emi!Q18/SER_hh_num!Q18)</f>
        <v>0</v>
      </c>
    </row>
    <row r="19" spans="1:17" ht="12.95" customHeight="1" x14ac:dyDescent="0.25">
      <c r="A19" s="90" t="s">
        <v>47</v>
      </c>
      <c r="B19" s="101">
        <f>IF(SER_hh_emi!B19=0,0,1000000*SER_hh_emi!B19/SER_hh_num!B19)</f>
        <v>1817.0459121755239</v>
      </c>
      <c r="C19" s="101">
        <f>IF(SER_hh_emi!C19=0,0,1000000*SER_hh_emi!C19/SER_hh_num!C19)</f>
        <v>1869.5661848813666</v>
      </c>
      <c r="D19" s="101">
        <f>IF(SER_hh_emi!D19=0,0,1000000*SER_hh_emi!D19/SER_hh_num!D19)</f>
        <v>1876.2335820495757</v>
      </c>
      <c r="E19" s="101">
        <f>IF(SER_hh_emi!E19=0,0,1000000*SER_hh_emi!E19/SER_hh_num!E19)</f>
        <v>1782.484129722782</v>
      </c>
      <c r="F19" s="101">
        <f>IF(SER_hh_emi!F19=0,0,1000000*SER_hh_emi!F19/SER_hh_num!F19)</f>
        <v>1692.6218066201418</v>
      </c>
      <c r="G19" s="101">
        <f>IF(SER_hh_emi!G19=0,0,1000000*SER_hh_emi!G19/SER_hh_num!G19)</f>
        <v>1685.6855893548548</v>
      </c>
      <c r="H19" s="101">
        <f>IF(SER_hh_emi!H19=0,0,1000000*SER_hh_emi!H19/SER_hh_num!H19)</f>
        <v>1671.1212910752029</v>
      </c>
      <c r="I19" s="101">
        <f>IF(SER_hh_emi!I19=0,0,1000000*SER_hh_emi!I19/SER_hh_num!I19)</f>
        <v>1586.5389634698743</v>
      </c>
      <c r="J19" s="101">
        <f>IF(SER_hh_emi!J19=0,0,1000000*SER_hh_emi!J19/SER_hh_num!J19)</f>
        <v>1571.6057378941791</v>
      </c>
      <c r="K19" s="101">
        <f>IF(SER_hh_emi!K19=0,0,1000000*SER_hh_emi!K19/SER_hh_num!K19)</f>
        <v>1550.1826117753169</v>
      </c>
      <c r="L19" s="101">
        <f>IF(SER_hh_emi!L19=0,0,1000000*SER_hh_emi!L19/SER_hh_num!L19)</f>
        <v>1515.6513165913709</v>
      </c>
      <c r="M19" s="101">
        <f>IF(SER_hh_emi!M19=0,0,1000000*SER_hh_emi!M19/SER_hh_num!M19)</f>
        <v>1524.0997430120428</v>
      </c>
      <c r="N19" s="101">
        <f>IF(SER_hh_emi!N19=0,0,1000000*SER_hh_emi!N19/SER_hh_num!N19)</f>
        <v>1497.135829085785</v>
      </c>
      <c r="O19" s="101">
        <f>IF(SER_hh_emi!O19=0,0,1000000*SER_hh_emi!O19/SER_hh_num!O19)</f>
        <v>1483.0695036465563</v>
      </c>
      <c r="P19" s="101">
        <f>IF(SER_hh_emi!P19=0,0,1000000*SER_hh_emi!P19/SER_hh_num!P19)</f>
        <v>1559.5670278651128</v>
      </c>
      <c r="Q19" s="101">
        <f>IF(SER_hh_emi!Q19=0,0,1000000*SER_hh_emi!Q19/SER_hh_num!Q19)</f>
        <v>1560.0396645567228</v>
      </c>
    </row>
    <row r="20" spans="1:17" ht="12" customHeight="1" x14ac:dyDescent="0.25">
      <c r="A20" s="88" t="s">
        <v>38</v>
      </c>
      <c r="B20" s="100">
        <f>IF(SER_hh_emi!B20=0,0,1000000*SER_hh_emi!B20/SER_hh_num!B20)</f>
        <v>0</v>
      </c>
      <c r="C20" s="100">
        <f>IF(SER_hh_emi!C20=0,0,1000000*SER_hh_emi!C20/SER_hh_num!C20)</f>
        <v>0</v>
      </c>
      <c r="D20" s="100">
        <f>IF(SER_hh_emi!D20=0,0,1000000*SER_hh_emi!D20/SER_hh_num!D20)</f>
        <v>0</v>
      </c>
      <c r="E20" s="100">
        <f>IF(SER_hh_emi!E20=0,0,1000000*SER_hh_emi!E20/SER_hh_num!E20)</f>
        <v>0</v>
      </c>
      <c r="F20" s="100">
        <f>IF(SER_hh_emi!F20=0,0,1000000*SER_hh_emi!F20/SER_hh_num!F20)</f>
        <v>0</v>
      </c>
      <c r="G20" s="100">
        <f>IF(SER_hh_emi!G20=0,0,1000000*SER_hh_emi!G20/SER_hh_num!G20)</f>
        <v>0</v>
      </c>
      <c r="H20" s="100">
        <f>IF(SER_hh_emi!H20=0,0,1000000*SER_hh_emi!H20/SER_hh_num!H20)</f>
        <v>0</v>
      </c>
      <c r="I20" s="100">
        <f>IF(SER_hh_emi!I20=0,0,1000000*SER_hh_emi!I20/SER_hh_num!I20)</f>
        <v>0</v>
      </c>
      <c r="J20" s="100">
        <f>IF(SER_hh_emi!J20=0,0,1000000*SER_hh_emi!J20/SER_hh_num!J20)</f>
        <v>0</v>
      </c>
      <c r="K20" s="100">
        <f>IF(SER_hh_emi!K20=0,0,1000000*SER_hh_emi!K20/SER_hh_num!K20)</f>
        <v>0</v>
      </c>
      <c r="L20" s="100">
        <f>IF(SER_hh_emi!L20=0,0,1000000*SER_hh_emi!L20/SER_hh_num!L20)</f>
        <v>0</v>
      </c>
      <c r="M20" s="100">
        <f>IF(SER_hh_emi!M20=0,0,1000000*SER_hh_emi!M20/SER_hh_num!M20)</f>
        <v>0</v>
      </c>
      <c r="N20" s="100">
        <f>IF(SER_hh_emi!N20=0,0,1000000*SER_hh_emi!N20/SER_hh_num!N20)</f>
        <v>0</v>
      </c>
      <c r="O20" s="100">
        <f>IF(SER_hh_emi!O20=0,0,1000000*SER_hh_emi!O20/SER_hh_num!O20)</f>
        <v>0</v>
      </c>
      <c r="P20" s="100">
        <f>IF(SER_hh_emi!P20=0,0,1000000*SER_hh_emi!P20/SER_hh_num!P20)</f>
        <v>0</v>
      </c>
      <c r="Q20" s="100">
        <f>IF(SER_hh_emi!Q20=0,0,1000000*SER_hh_emi!Q20/SER_hh_num!Q20)</f>
        <v>0</v>
      </c>
    </row>
    <row r="21" spans="1:17" s="28" customFormat="1" ht="12" customHeight="1" x14ac:dyDescent="0.25">
      <c r="A21" s="88" t="s">
        <v>66</v>
      </c>
      <c r="B21" s="100">
        <f>IF(SER_hh_emi!B21=0,0,1000000*SER_hh_emi!B21/SER_hh_num!B21)</f>
        <v>2308.803977848544</v>
      </c>
      <c r="C21" s="100">
        <f>IF(SER_hh_emi!C21=0,0,1000000*SER_hh_emi!C21/SER_hh_num!C21)</f>
        <v>2301.4839030431804</v>
      </c>
      <c r="D21" s="100">
        <f>IF(SER_hh_emi!D21=0,0,1000000*SER_hh_emi!D21/SER_hh_num!D21)</f>
        <v>2288.6562999332564</v>
      </c>
      <c r="E21" s="100">
        <f>IF(SER_hh_emi!E21=0,0,1000000*SER_hh_emi!E21/SER_hh_num!E21)</f>
        <v>2293.1552024854827</v>
      </c>
      <c r="F21" s="100">
        <f>IF(SER_hh_emi!F21=0,0,1000000*SER_hh_emi!F21/SER_hh_num!F21)</f>
        <v>2286.9090591151853</v>
      </c>
      <c r="G21" s="100">
        <f>IF(SER_hh_emi!G21=0,0,1000000*SER_hh_emi!G21/SER_hh_num!G21)</f>
        <v>2260.0227954518073</v>
      </c>
      <c r="H21" s="100">
        <f>IF(SER_hh_emi!H21=0,0,1000000*SER_hh_emi!H21/SER_hh_num!H21)</f>
        <v>2272.1226784494593</v>
      </c>
      <c r="I21" s="100">
        <f>IF(SER_hh_emi!I21=0,0,1000000*SER_hh_emi!I21/SER_hh_num!I21)</f>
        <v>2257.862772759333</v>
      </c>
      <c r="J21" s="100">
        <f>IF(SER_hh_emi!J21=0,0,1000000*SER_hh_emi!J21/SER_hh_num!J21)</f>
        <v>2255.3034809735645</v>
      </c>
      <c r="K21" s="100">
        <f>IF(SER_hh_emi!K21=0,0,1000000*SER_hh_emi!K21/SER_hh_num!K21)</f>
        <v>2270.3159335963765</v>
      </c>
      <c r="L21" s="100">
        <f>IF(SER_hh_emi!L21=0,0,1000000*SER_hh_emi!L21/SER_hh_num!L21)</f>
        <v>2242.792880879304</v>
      </c>
      <c r="M21" s="100">
        <f>IF(SER_hh_emi!M21=0,0,1000000*SER_hh_emi!M21/SER_hh_num!M21)</f>
        <v>2263.7399385056019</v>
      </c>
      <c r="N21" s="100">
        <f>IF(SER_hh_emi!N21=0,0,1000000*SER_hh_emi!N21/SER_hh_num!N21)</f>
        <v>2273.4074749642336</v>
      </c>
      <c r="O21" s="100">
        <f>IF(SER_hh_emi!O21=0,0,1000000*SER_hh_emi!O21/SER_hh_num!O21)</f>
        <v>2274.4065667231316</v>
      </c>
      <c r="P21" s="100">
        <f>IF(SER_hh_emi!P21=0,0,1000000*SER_hh_emi!P21/SER_hh_num!P21)</f>
        <v>2262.1743803981171</v>
      </c>
      <c r="Q21" s="100">
        <f>IF(SER_hh_emi!Q21=0,0,1000000*SER_hh_emi!Q21/SER_hh_num!Q21)</f>
        <v>2262.5329189700328</v>
      </c>
    </row>
    <row r="22" spans="1:17" ht="12" customHeight="1" x14ac:dyDescent="0.25">
      <c r="A22" s="88" t="s">
        <v>99</v>
      </c>
      <c r="B22" s="100">
        <f>IF(SER_hh_emi!B22=0,0,1000000*SER_hh_emi!B22/SER_hh_num!B22)</f>
        <v>2786.1832234634835</v>
      </c>
      <c r="C22" s="100">
        <f>IF(SER_hh_emi!C22=0,0,1000000*SER_hh_emi!C22/SER_hh_num!C22)</f>
        <v>2777.6867489769838</v>
      </c>
      <c r="D22" s="100">
        <f>IF(SER_hh_emi!D22=0,0,1000000*SER_hh_emi!D22/SER_hh_num!D22)</f>
        <v>2761.9502971648362</v>
      </c>
      <c r="E22" s="100">
        <f>IF(SER_hh_emi!E22=0,0,1000000*SER_hh_emi!E22/SER_hh_num!E22)</f>
        <v>2767.4557185783078</v>
      </c>
      <c r="F22" s="100">
        <f>IF(SER_hh_emi!F22=0,0,1000000*SER_hh_emi!F22/SER_hh_num!F22)</f>
        <v>2752.6679541729359</v>
      </c>
      <c r="G22" s="100">
        <f>IF(SER_hh_emi!G22=0,0,1000000*SER_hh_emi!G22/SER_hh_num!G22)</f>
        <v>2710.755909500871</v>
      </c>
      <c r="H22" s="100">
        <f>IF(SER_hh_emi!H22=0,0,1000000*SER_hh_emi!H22/SER_hh_num!H22)</f>
        <v>2711.481002075308</v>
      </c>
      <c r="I22" s="100">
        <f>IF(SER_hh_emi!I22=0,0,1000000*SER_hh_emi!I22/SER_hh_num!I22)</f>
        <v>2660.5814699497355</v>
      </c>
      <c r="J22" s="100">
        <f>IF(SER_hh_emi!J22=0,0,1000000*SER_hh_emi!J22/SER_hh_num!J22)</f>
        <v>2670.7721169898041</v>
      </c>
      <c r="K22" s="100">
        <f>IF(SER_hh_emi!K22=0,0,1000000*SER_hh_emi!K22/SER_hh_num!K22)</f>
        <v>2651.7445429302875</v>
      </c>
      <c r="L22" s="100">
        <f>IF(SER_hh_emi!L22=0,0,1000000*SER_hh_emi!L22/SER_hh_num!L22)</f>
        <v>2627.6050882023605</v>
      </c>
      <c r="M22" s="100">
        <f>IF(SER_hh_emi!M22=0,0,1000000*SER_hh_emi!M22/SER_hh_num!M22)</f>
        <v>2664.1217594249288</v>
      </c>
      <c r="N22" s="100">
        <f>IF(SER_hh_emi!N22=0,0,1000000*SER_hh_emi!N22/SER_hh_num!N22)</f>
        <v>2677.8950545902594</v>
      </c>
      <c r="O22" s="100">
        <f>IF(SER_hh_emi!O22=0,0,1000000*SER_hh_emi!O22/SER_hh_num!O22)</f>
        <v>2684.6145095477204</v>
      </c>
      <c r="P22" s="100">
        <f>IF(SER_hh_emi!P22=0,0,1000000*SER_hh_emi!P22/SER_hh_num!P22)</f>
        <v>2662.2910137412873</v>
      </c>
      <c r="Q22" s="100">
        <f>IF(SER_hh_emi!Q22=0,0,1000000*SER_hh_emi!Q22/SER_hh_num!Q22)</f>
        <v>2660.9222614621763</v>
      </c>
    </row>
    <row r="23" spans="1:17" ht="12" customHeight="1" x14ac:dyDescent="0.25">
      <c r="A23" s="88" t="s">
        <v>98</v>
      </c>
      <c r="B23" s="100">
        <f>IF(SER_hh_emi!B23=0,0,1000000*SER_hh_emi!B23/SER_hh_num!B23)</f>
        <v>1970.4656707653326</v>
      </c>
      <c r="C23" s="100">
        <f>IF(SER_hh_emi!C23=0,0,1000000*SER_hh_emi!C23/SER_hh_num!C23)</f>
        <v>1964.2425887005666</v>
      </c>
      <c r="D23" s="100">
        <f>IF(SER_hh_emi!D23=0,0,1000000*SER_hh_emi!D23/SER_hh_num!D23)</f>
        <v>1953.3025357909144</v>
      </c>
      <c r="E23" s="100">
        <f>IF(SER_hh_emi!E23=0,0,1000000*SER_hh_emi!E23/SER_hh_num!E23)</f>
        <v>1924.1504985608619</v>
      </c>
      <c r="F23" s="100">
        <f>IF(SER_hh_emi!F23=0,0,1000000*SER_hh_emi!F23/SER_hh_num!F23)</f>
        <v>1915.2429705141224</v>
      </c>
      <c r="G23" s="100">
        <f>IF(SER_hh_emi!G23=0,0,1000000*SER_hh_emi!G23/SER_hh_num!G23)</f>
        <v>1884.7346648793412</v>
      </c>
      <c r="H23" s="100">
        <f>IF(SER_hh_emi!H23=0,0,1000000*SER_hh_emi!H23/SER_hh_num!H23)</f>
        <v>1896.3525074851318</v>
      </c>
      <c r="I23" s="100">
        <f>IF(SER_hh_emi!I23=0,0,1000000*SER_hh_emi!I23/SER_hh_num!I23)</f>
        <v>1842.9006003940367</v>
      </c>
      <c r="J23" s="100">
        <f>IF(SER_hh_emi!J23=0,0,1000000*SER_hh_emi!J23/SER_hh_num!J23)</f>
        <v>1845.8789653620404</v>
      </c>
      <c r="K23" s="100">
        <f>IF(SER_hh_emi!K23=0,0,1000000*SER_hh_emi!K23/SER_hh_num!K23)</f>
        <v>1824.6885191576496</v>
      </c>
      <c r="L23" s="100">
        <f>IF(SER_hh_emi!L23=0,0,1000000*SER_hh_emi!L23/SER_hh_num!L23)</f>
        <v>1792.721307175286</v>
      </c>
      <c r="M23" s="100">
        <f>IF(SER_hh_emi!M23=0,0,1000000*SER_hh_emi!M23/SER_hh_num!M23)</f>
        <v>1773.9536097016453</v>
      </c>
      <c r="N23" s="100">
        <f>IF(SER_hh_emi!N23=0,0,1000000*SER_hh_emi!N23/SER_hh_num!N23)</f>
        <v>1750.8777355435764</v>
      </c>
      <c r="O23" s="100">
        <f>IF(SER_hh_emi!O23=0,0,1000000*SER_hh_emi!O23/SER_hh_num!O23)</f>
        <v>1750.2724449280304</v>
      </c>
      <c r="P23" s="100">
        <f>IF(SER_hh_emi!P23=0,0,1000000*SER_hh_emi!P23/SER_hh_num!P23)</f>
        <v>1703.2261937032408</v>
      </c>
      <c r="Q23" s="100">
        <f>IF(SER_hh_emi!Q23=0,0,1000000*SER_hh_emi!Q23/SER_hh_num!Q23)</f>
        <v>1700.5909910604994</v>
      </c>
    </row>
    <row r="24" spans="1:17" ht="12" customHeight="1" x14ac:dyDescent="0.25">
      <c r="A24" s="88" t="s">
        <v>34</v>
      </c>
      <c r="B24" s="100">
        <f>IF(SER_hh_emi!B24=0,0,1000000*SER_hh_emi!B24/SER_hh_num!B24)</f>
        <v>0</v>
      </c>
      <c r="C24" s="100">
        <f>IF(SER_hh_emi!C24=0,0,1000000*SER_hh_emi!C24/SER_hh_num!C24)</f>
        <v>0</v>
      </c>
      <c r="D24" s="100">
        <f>IF(SER_hh_emi!D24=0,0,1000000*SER_hh_emi!D24/SER_hh_num!D24)</f>
        <v>0</v>
      </c>
      <c r="E24" s="100">
        <f>IF(SER_hh_emi!E24=0,0,1000000*SER_hh_emi!E24/SER_hh_num!E24)</f>
        <v>0</v>
      </c>
      <c r="F24" s="100">
        <f>IF(SER_hh_emi!F24=0,0,1000000*SER_hh_emi!F24/SER_hh_num!F24)</f>
        <v>0</v>
      </c>
      <c r="G24" s="100">
        <f>IF(SER_hh_emi!G24=0,0,1000000*SER_hh_emi!G24/SER_hh_num!G24)</f>
        <v>0</v>
      </c>
      <c r="H24" s="100">
        <f>IF(SER_hh_emi!H24=0,0,1000000*SER_hh_emi!H24/SER_hh_num!H24)</f>
        <v>0</v>
      </c>
      <c r="I24" s="100">
        <f>IF(SER_hh_emi!I24=0,0,1000000*SER_hh_emi!I24/SER_hh_num!I24)</f>
        <v>0</v>
      </c>
      <c r="J24" s="100">
        <f>IF(SER_hh_emi!J24=0,0,1000000*SER_hh_emi!J24/SER_hh_num!J24)</f>
        <v>0</v>
      </c>
      <c r="K24" s="100">
        <f>IF(SER_hh_emi!K24=0,0,1000000*SER_hh_emi!K24/SER_hh_num!K24)</f>
        <v>0</v>
      </c>
      <c r="L24" s="100">
        <f>IF(SER_hh_emi!L24=0,0,1000000*SER_hh_emi!L24/SER_hh_num!L24)</f>
        <v>0</v>
      </c>
      <c r="M24" s="100">
        <f>IF(SER_hh_emi!M24=0,0,1000000*SER_hh_emi!M24/SER_hh_num!M24)</f>
        <v>0</v>
      </c>
      <c r="N24" s="100">
        <f>IF(SER_hh_emi!N24=0,0,1000000*SER_hh_emi!N24/SER_hh_num!N24)</f>
        <v>0</v>
      </c>
      <c r="O24" s="100">
        <f>IF(SER_hh_emi!O24=0,0,1000000*SER_hh_emi!O24/SER_hh_num!O24)</f>
        <v>0</v>
      </c>
      <c r="P24" s="100">
        <f>IF(SER_hh_emi!P24=0,0,1000000*SER_hh_emi!P24/SER_hh_num!P24)</f>
        <v>0</v>
      </c>
      <c r="Q24" s="100">
        <f>IF(SER_hh_emi!Q24=0,0,1000000*SER_hh_emi!Q24/SER_hh_num!Q24)</f>
        <v>0</v>
      </c>
    </row>
    <row r="25" spans="1:17" ht="12" customHeight="1" x14ac:dyDescent="0.25">
      <c r="A25" s="88" t="s">
        <v>42</v>
      </c>
      <c r="B25" s="100">
        <f>IF(SER_hh_emi!B25=0,0,1000000*SER_hh_emi!B25/SER_hh_num!B25)</f>
        <v>0</v>
      </c>
      <c r="C25" s="100">
        <f>IF(SER_hh_emi!C25=0,0,1000000*SER_hh_emi!C25/SER_hh_num!C25)</f>
        <v>0</v>
      </c>
      <c r="D25" s="100">
        <f>IF(SER_hh_emi!D25=0,0,1000000*SER_hh_emi!D25/SER_hh_num!D25)</f>
        <v>0</v>
      </c>
      <c r="E25" s="100">
        <f>IF(SER_hh_emi!E25=0,0,1000000*SER_hh_emi!E25/SER_hh_num!E25)</f>
        <v>0</v>
      </c>
      <c r="F25" s="100">
        <f>IF(SER_hh_emi!F25=0,0,1000000*SER_hh_emi!F25/SER_hh_num!F25)</f>
        <v>0</v>
      </c>
      <c r="G25" s="100">
        <f>IF(SER_hh_emi!G25=0,0,1000000*SER_hh_emi!G25/SER_hh_num!G25)</f>
        <v>0</v>
      </c>
      <c r="H25" s="100">
        <f>IF(SER_hh_emi!H25=0,0,1000000*SER_hh_emi!H25/SER_hh_num!H25)</f>
        <v>0</v>
      </c>
      <c r="I25" s="100">
        <f>IF(SER_hh_emi!I25=0,0,1000000*SER_hh_emi!I25/SER_hh_num!I25)</f>
        <v>0</v>
      </c>
      <c r="J25" s="100">
        <f>IF(SER_hh_emi!J25=0,0,1000000*SER_hh_emi!J25/SER_hh_num!J25)</f>
        <v>0</v>
      </c>
      <c r="K25" s="100">
        <f>IF(SER_hh_emi!K25=0,0,1000000*SER_hh_emi!K25/SER_hh_num!K25)</f>
        <v>0</v>
      </c>
      <c r="L25" s="100">
        <f>IF(SER_hh_emi!L25=0,0,1000000*SER_hh_emi!L25/SER_hh_num!L25)</f>
        <v>0</v>
      </c>
      <c r="M25" s="100">
        <f>IF(SER_hh_emi!M25=0,0,1000000*SER_hh_emi!M25/SER_hh_num!M25)</f>
        <v>0</v>
      </c>
      <c r="N25" s="100">
        <f>IF(SER_hh_emi!N25=0,0,1000000*SER_hh_emi!N25/SER_hh_num!N25)</f>
        <v>0</v>
      </c>
      <c r="O25" s="100">
        <f>IF(SER_hh_emi!O25=0,0,1000000*SER_hh_emi!O25/SER_hh_num!O25)</f>
        <v>0</v>
      </c>
      <c r="P25" s="100">
        <f>IF(SER_hh_emi!P25=0,0,1000000*SER_hh_emi!P25/SER_hh_num!P25)</f>
        <v>0</v>
      </c>
      <c r="Q25" s="100">
        <f>IF(SER_hh_emi!Q25=0,0,1000000*SER_hh_emi!Q25/SER_hh_num!Q25)</f>
        <v>0</v>
      </c>
    </row>
    <row r="26" spans="1:17" ht="12" customHeight="1" x14ac:dyDescent="0.25">
      <c r="A26" s="88" t="s">
        <v>30</v>
      </c>
      <c r="B26" s="22">
        <f>IF(SER_hh_emi!B26=0,0,1000000*SER_hh_emi!B26/SER_hh_num!B26)</f>
        <v>0</v>
      </c>
      <c r="C26" s="22">
        <f>IF(SER_hh_emi!C26=0,0,1000000*SER_hh_emi!C26/SER_hh_num!C26)</f>
        <v>0</v>
      </c>
      <c r="D26" s="22">
        <f>IF(SER_hh_emi!D26=0,0,1000000*SER_hh_emi!D26/SER_hh_num!D26)</f>
        <v>0</v>
      </c>
      <c r="E26" s="22">
        <f>IF(SER_hh_emi!E26=0,0,1000000*SER_hh_emi!E26/SER_hh_num!E26)</f>
        <v>0</v>
      </c>
      <c r="F26" s="22">
        <f>IF(SER_hh_emi!F26=0,0,1000000*SER_hh_emi!F26/SER_hh_num!F26)</f>
        <v>0</v>
      </c>
      <c r="G26" s="22">
        <f>IF(SER_hh_emi!G26=0,0,1000000*SER_hh_emi!G26/SER_hh_num!G26)</f>
        <v>0</v>
      </c>
      <c r="H26" s="22">
        <f>IF(SER_hh_emi!H26=0,0,1000000*SER_hh_emi!H26/SER_hh_num!H26)</f>
        <v>0</v>
      </c>
      <c r="I26" s="22">
        <f>IF(SER_hh_emi!I26=0,0,1000000*SER_hh_emi!I26/SER_hh_num!I26)</f>
        <v>0</v>
      </c>
      <c r="J26" s="22">
        <f>IF(SER_hh_emi!J26=0,0,1000000*SER_hh_emi!J26/SER_hh_num!J26)</f>
        <v>0</v>
      </c>
      <c r="K26" s="22">
        <f>IF(SER_hh_emi!K26=0,0,1000000*SER_hh_emi!K26/SER_hh_num!K26)</f>
        <v>0</v>
      </c>
      <c r="L26" s="22">
        <f>IF(SER_hh_emi!L26=0,0,1000000*SER_hh_emi!L26/SER_hh_num!L26)</f>
        <v>0</v>
      </c>
      <c r="M26" s="22">
        <f>IF(SER_hh_emi!M26=0,0,1000000*SER_hh_emi!M26/SER_hh_num!M26)</f>
        <v>0</v>
      </c>
      <c r="N26" s="22">
        <f>IF(SER_hh_emi!N26=0,0,1000000*SER_hh_emi!N26/SER_hh_num!N26)</f>
        <v>0</v>
      </c>
      <c r="O26" s="22">
        <f>IF(SER_hh_emi!O26=0,0,1000000*SER_hh_emi!O26/SER_hh_num!O26)</f>
        <v>0</v>
      </c>
      <c r="P26" s="22">
        <f>IF(SER_hh_emi!P26=0,0,1000000*SER_hh_emi!P26/SER_hh_num!P26)</f>
        <v>0</v>
      </c>
      <c r="Q26" s="22">
        <f>IF(SER_hh_emi!Q26=0,0,1000000*SER_hh_emi!Q26/SER_hh_num!Q26)</f>
        <v>0</v>
      </c>
    </row>
    <row r="27" spans="1:17" ht="12" customHeight="1" x14ac:dyDescent="0.25">
      <c r="A27" s="93" t="s">
        <v>114</v>
      </c>
      <c r="B27" s="116">
        <f>IF(SER_hh_emi!B27=0,0,1000000*SER_hh_emi!B27/SER_hh_num!B19)</f>
        <v>0</v>
      </c>
      <c r="C27" s="116">
        <f>IF(SER_hh_emi!C27=0,0,1000000*SER_hh_emi!C27/SER_hh_num!C19)</f>
        <v>0</v>
      </c>
      <c r="D27" s="116">
        <f>IF(SER_hh_emi!D27=0,0,1000000*SER_hh_emi!D27/SER_hh_num!D19)</f>
        <v>0</v>
      </c>
      <c r="E27" s="116">
        <f>IF(SER_hh_emi!E27=0,0,1000000*SER_hh_emi!E27/SER_hh_num!E19)</f>
        <v>0</v>
      </c>
      <c r="F27" s="116">
        <f>IF(SER_hh_emi!F27=0,0,1000000*SER_hh_emi!F27/SER_hh_num!F19)</f>
        <v>0</v>
      </c>
      <c r="G27" s="116">
        <f>IF(SER_hh_emi!G27=0,0,1000000*SER_hh_emi!G27/SER_hh_num!G19)</f>
        <v>0</v>
      </c>
      <c r="H27" s="116">
        <f>IF(SER_hh_emi!H27=0,0,1000000*SER_hh_emi!H27/SER_hh_num!H19)</f>
        <v>0</v>
      </c>
      <c r="I27" s="116">
        <f>IF(SER_hh_emi!I27=0,0,1000000*SER_hh_emi!I27/SER_hh_num!I19)</f>
        <v>0</v>
      </c>
      <c r="J27" s="116">
        <f>IF(SER_hh_emi!J27=0,0,1000000*SER_hh_emi!J27/SER_hh_num!J19)</f>
        <v>0</v>
      </c>
      <c r="K27" s="116">
        <f>IF(SER_hh_emi!K27=0,0,1000000*SER_hh_emi!K27/SER_hh_num!K19)</f>
        <v>0</v>
      </c>
      <c r="L27" s="116">
        <f>IF(SER_hh_emi!L27=0,0,1000000*SER_hh_emi!L27/SER_hh_num!L19)</f>
        <v>0</v>
      </c>
      <c r="M27" s="116">
        <f>IF(SER_hh_emi!M27=0,0,1000000*SER_hh_emi!M27/SER_hh_num!M19)</f>
        <v>0</v>
      </c>
      <c r="N27" s="116">
        <f>IF(SER_hh_emi!N27=0,0,1000000*SER_hh_emi!N27/SER_hh_num!N19)</f>
        <v>0</v>
      </c>
      <c r="O27" s="116">
        <f>IF(SER_hh_emi!O27=0,0,1000000*SER_hh_emi!O27/SER_hh_num!O19)</f>
        <v>0</v>
      </c>
      <c r="P27" s="116">
        <f>IF(SER_hh_emi!P27=0,0,1000000*SER_hh_emi!P27/SER_hh_num!P19)</f>
        <v>0</v>
      </c>
      <c r="Q27" s="116">
        <f>IF(SER_hh_emi!Q27=0,0,1000000*SER_hh_emi!Q27/SER_hh_num!Q19)</f>
        <v>0</v>
      </c>
    </row>
    <row r="28" spans="1:17" ht="12" customHeight="1" x14ac:dyDescent="0.25">
      <c r="A28" s="91" t="s">
        <v>113</v>
      </c>
      <c r="B28" s="117">
        <f>IF(SER_hh_emi!B27=0,0,1000000*SER_hh_emi!B27/SER_hh_num!B27)</f>
        <v>0</v>
      </c>
      <c r="C28" s="117">
        <f>IF(SER_hh_emi!C27=0,0,1000000*SER_hh_emi!C27/SER_hh_num!C27)</f>
        <v>0</v>
      </c>
      <c r="D28" s="117">
        <f>IF(SER_hh_emi!D27=0,0,1000000*SER_hh_emi!D27/SER_hh_num!D27)</f>
        <v>0</v>
      </c>
      <c r="E28" s="117">
        <f>IF(SER_hh_emi!E27=0,0,1000000*SER_hh_emi!E27/SER_hh_num!E27)</f>
        <v>0</v>
      </c>
      <c r="F28" s="117">
        <f>IF(SER_hh_emi!F27=0,0,1000000*SER_hh_emi!F27/SER_hh_num!F27)</f>
        <v>0</v>
      </c>
      <c r="G28" s="117">
        <f>IF(SER_hh_emi!G27=0,0,1000000*SER_hh_emi!G27/SER_hh_num!G27)</f>
        <v>0</v>
      </c>
      <c r="H28" s="117">
        <f>IF(SER_hh_emi!H27=0,0,1000000*SER_hh_emi!H27/SER_hh_num!H27)</f>
        <v>0</v>
      </c>
      <c r="I28" s="117">
        <f>IF(SER_hh_emi!I27=0,0,1000000*SER_hh_emi!I27/SER_hh_num!I27)</f>
        <v>0</v>
      </c>
      <c r="J28" s="117">
        <f>IF(SER_hh_emi!J27=0,0,1000000*SER_hh_emi!J27/SER_hh_num!J27)</f>
        <v>0</v>
      </c>
      <c r="K28" s="117">
        <f>IF(SER_hh_emi!K27=0,0,1000000*SER_hh_emi!K27/SER_hh_num!K27)</f>
        <v>0</v>
      </c>
      <c r="L28" s="117">
        <f>IF(SER_hh_emi!L27=0,0,1000000*SER_hh_emi!L27/SER_hh_num!L27)</f>
        <v>0</v>
      </c>
      <c r="M28" s="117">
        <f>IF(SER_hh_emi!M27=0,0,1000000*SER_hh_emi!M27/SER_hh_num!M27)</f>
        <v>0</v>
      </c>
      <c r="N28" s="117">
        <f>IF(SER_hh_emi!N27=0,0,1000000*SER_hh_emi!N27/SER_hh_num!N27)</f>
        <v>0</v>
      </c>
      <c r="O28" s="117">
        <f>IF(SER_hh_emi!O27=0,0,1000000*SER_hh_emi!O27/SER_hh_num!O27)</f>
        <v>0</v>
      </c>
      <c r="P28" s="117">
        <f>IF(SER_hh_emi!P27=0,0,1000000*SER_hh_emi!P27/SER_hh_num!P27)</f>
        <v>0</v>
      </c>
      <c r="Q28" s="117">
        <f>IF(SER_hh_emi!Q27=0,0,1000000*SER_hh_emi!Q27/SER_hh_num!Q27)</f>
        <v>0</v>
      </c>
    </row>
    <row r="29" spans="1:17" ht="12.95" customHeight="1" x14ac:dyDescent="0.25">
      <c r="A29" s="90" t="s">
        <v>46</v>
      </c>
      <c r="B29" s="101">
        <f>IF(SER_hh_emi!B29=0,0,1000000*SER_hh_emi!B29/SER_hh_num!B29)</f>
        <v>1476.6448233214187</v>
      </c>
      <c r="C29" s="101">
        <f>IF(SER_hh_emi!C29=0,0,1000000*SER_hh_emi!C29/SER_hh_num!C29)</f>
        <v>1454.4132150780281</v>
      </c>
      <c r="D29" s="101">
        <f>IF(SER_hh_emi!D29=0,0,1000000*SER_hh_emi!D29/SER_hh_num!D29)</f>
        <v>1413.2884851488982</v>
      </c>
      <c r="E29" s="101">
        <f>IF(SER_hh_emi!E29=0,0,1000000*SER_hh_emi!E29/SER_hh_num!E29)</f>
        <v>1478.0556988430908</v>
      </c>
      <c r="F29" s="101">
        <f>IF(SER_hh_emi!F29=0,0,1000000*SER_hh_emi!F29/SER_hh_num!F29)</f>
        <v>1456.6103973439181</v>
      </c>
      <c r="G29" s="101">
        <f>IF(SER_hh_emi!G29=0,0,1000000*SER_hh_emi!G29/SER_hh_num!G29)</f>
        <v>1493.3466661323732</v>
      </c>
      <c r="H29" s="101">
        <f>IF(SER_hh_emi!H29=0,0,1000000*SER_hh_emi!H29/SER_hh_num!H29)</f>
        <v>1333.7142610405158</v>
      </c>
      <c r="I29" s="101">
        <f>IF(SER_hh_emi!I29=0,0,1000000*SER_hh_emi!I29/SER_hh_num!I29)</f>
        <v>1264.6130112525602</v>
      </c>
      <c r="J29" s="101">
        <f>IF(SER_hh_emi!J29=0,0,1000000*SER_hh_emi!J29/SER_hh_num!J29)</f>
        <v>1297.3625297656442</v>
      </c>
      <c r="K29" s="101">
        <f>IF(SER_hh_emi!K29=0,0,1000000*SER_hh_emi!K29/SER_hh_num!K29)</f>
        <v>1257.3630338127193</v>
      </c>
      <c r="L29" s="101">
        <f>IF(SER_hh_emi!L29=0,0,1000000*SER_hh_emi!L29/SER_hh_num!L29)</f>
        <v>1194.5281165198749</v>
      </c>
      <c r="M29" s="101">
        <f>IF(SER_hh_emi!M29=0,0,1000000*SER_hh_emi!M29/SER_hh_num!M29)</f>
        <v>1164.9626105737739</v>
      </c>
      <c r="N29" s="101">
        <f>IF(SER_hh_emi!N29=0,0,1000000*SER_hh_emi!N29/SER_hh_num!N29)</f>
        <v>1162.1051179180731</v>
      </c>
      <c r="O29" s="101">
        <f>IF(SER_hh_emi!O29=0,0,1000000*SER_hh_emi!O29/SER_hh_num!O29)</f>
        <v>1245.8840590485336</v>
      </c>
      <c r="P29" s="101">
        <f>IF(SER_hh_emi!P29=0,0,1000000*SER_hh_emi!P29/SER_hh_num!P29)</f>
        <v>1266.6670481352658</v>
      </c>
      <c r="Q29" s="101">
        <f>IF(SER_hh_emi!Q29=0,0,1000000*SER_hh_emi!Q29/SER_hh_num!Q29)</f>
        <v>1221.6435742903152</v>
      </c>
    </row>
    <row r="30" spans="1:17" ht="12" customHeight="1" x14ac:dyDescent="0.25">
      <c r="A30" s="88" t="s">
        <v>66</v>
      </c>
      <c r="B30" s="100">
        <f>IF(SER_hh_emi!B30=0,0,1000000*SER_hh_emi!B30/SER_hh_num!B30)</f>
        <v>3323.1123821425631</v>
      </c>
      <c r="C30" s="100">
        <f>IF(SER_hh_emi!C30=0,0,1000000*SER_hh_emi!C30/SER_hh_num!C30)</f>
        <v>3303.9077774454058</v>
      </c>
      <c r="D30" s="100">
        <f>IF(SER_hh_emi!D30=0,0,1000000*SER_hh_emi!D30/SER_hh_num!D30)</f>
        <v>3284.2025769060747</v>
      </c>
      <c r="E30" s="100">
        <f>IF(SER_hh_emi!E30=0,0,1000000*SER_hh_emi!E30/SER_hh_num!E30)</f>
        <v>3584.0846619948229</v>
      </c>
      <c r="F30" s="100">
        <f>IF(SER_hh_emi!F30=0,0,1000000*SER_hh_emi!F30/SER_hh_num!F30)</f>
        <v>2968.5456569453809</v>
      </c>
      <c r="G30" s="100">
        <f>IF(SER_hh_emi!G30=0,0,1000000*SER_hh_emi!G30/SER_hh_num!G30)</f>
        <v>4508.0519599636655</v>
      </c>
      <c r="H30" s="100">
        <f>IF(SER_hh_emi!H30=0,0,1000000*SER_hh_emi!H30/SER_hh_num!H30)</f>
        <v>3167.1023180213078</v>
      </c>
      <c r="I30" s="100">
        <f>IF(SER_hh_emi!I30=0,0,1000000*SER_hh_emi!I30/SER_hh_num!I30)</f>
        <v>2947.0444729847923</v>
      </c>
      <c r="J30" s="100">
        <f>IF(SER_hh_emi!J30=0,0,1000000*SER_hh_emi!J30/SER_hh_num!J30)</f>
        <v>3416.9977812643351</v>
      </c>
      <c r="K30" s="100">
        <f>IF(SER_hh_emi!K30=0,0,1000000*SER_hh_emi!K30/SER_hh_num!K30)</f>
        <v>3199.3395239030219</v>
      </c>
      <c r="L30" s="100">
        <f>IF(SER_hh_emi!L30=0,0,1000000*SER_hh_emi!L30/SER_hh_num!L30)</f>
        <v>3216.6908244178599</v>
      </c>
      <c r="M30" s="100">
        <f>IF(SER_hh_emi!M30=0,0,1000000*SER_hh_emi!M30/SER_hh_num!M30)</f>
        <v>3210.3659816867576</v>
      </c>
      <c r="N30" s="100">
        <f>IF(SER_hh_emi!N30=0,0,1000000*SER_hh_emi!N30/SER_hh_num!N30)</f>
        <v>3217.2250791577353</v>
      </c>
      <c r="O30" s="100">
        <f>IF(SER_hh_emi!O30=0,0,1000000*SER_hh_emi!O30/SER_hh_num!O30)</f>
        <v>3910.1635113401298</v>
      </c>
      <c r="P30" s="100">
        <f>IF(SER_hh_emi!P30=0,0,1000000*SER_hh_emi!P30/SER_hh_num!P30)</f>
        <v>3198.2924667991188</v>
      </c>
      <c r="Q30" s="100">
        <f>IF(SER_hh_emi!Q30=0,0,1000000*SER_hh_emi!Q30/SER_hh_num!Q30)</f>
        <v>3182.3927884042155</v>
      </c>
    </row>
    <row r="31" spans="1:17" ht="12" customHeight="1" x14ac:dyDescent="0.25">
      <c r="A31" s="88" t="s">
        <v>98</v>
      </c>
      <c r="B31" s="100">
        <f>IF(SER_hh_emi!B31=0,0,1000000*SER_hh_emi!B31/SER_hh_num!B31)</f>
        <v>2743.284964956531</v>
      </c>
      <c r="C31" s="100">
        <f>IF(SER_hh_emi!C31=0,0,1000000*SER_hh_emi!C31/SER_hh_num!C31)</f>
        <v>2727.4649691774039</v>
      </c>
      <c r="D31" s="100">
        <f>IF(SER_hh_emi!D31=0,0,1000000*SER_hh_emi!D31/SER_hh_num!D31)</f>
        <v>2726.1449040939183</v>
      </c>
      <c r="E31" s="100">
        <f>IF(SER_hh_emi!E31=0,0,1000000*SER_hh_emi!E31/SER_hh_num!E31)</f>
        <v>2624.5547991307653</v>
      </c>
      <c r="F31" s="100">
        <f>IF(SER_hh_emi!F31=0,0,1000000*SER_hh_emi!F31/SER_hh_num!F31)</f>
        <v>2629.4971009441501</v>
      </c>
      <c r="G31" s="100">
        <f>IF(SER_hh_emi!G31=0,0,1000000*SER_hh_emi!G31/SER_hh_num!G31)</f>
        <v>2528.3338200171984</v>
      </c>
      <c r="H31" s="100">
        <f>IF(SER_hh_emi!H31=0,0,1000000*SER_hh_emi!H31/SER_hh_num!H31)</f>
        <v>2559.6305180851118</v>
      </c>
      <c r="I31" s="100">
        <f>IF(SER_hh_emi!I31=0,0,1000000*SER_hh_emi!I31/SER_hh_num!I31)</f>
        <v>2512.2712379247573</v>
      </c>
      <c r="J31" s="100">
        <f>IF(SER_hh_emi!J31=0,0,1000000*SER_hh_emi!J31/SER_hh_num!J31)</f>
        <v>2561.3130821408486</v>
      </c>
      <c r="K31" s="100">
        <f>IF(SER_hh_emi!K31=0,0,1000000*SER_hh_emi!K31/SER_hh_num!K31)</f>
        <v>2487.1779405125408</v>
      </c>
      <c r="L31" s="100">
        <f>IF(SER_hh_emi!L31=0,0,1000000*SER_hh_emi!L31/SER_hh_num!L31)</f>
        <v>2487.0070433441015</v>
      </c>
      <c r="M31" s="100">
        <f>IF(SER_hh_emi!M31=0,0,1000000*SER_hh_emi!M31/SER_hh_num!M31)</f>
        <v>2432.1781326318473</v>
      </c>
      <c r="N31" s="100">
        <f>IF(SER_hh_emi!N31=0,0,1000000*SER_hh_emi!N31/SER_hh_num!N31)</f>
        <v>2394.7175442144935</v>
      </c>
      <c r="O31" s="100">
        <f>IF(SER_hh_emi!O31=0,0,1000000*SER_hh_emi!O31/SER_hh_num!O31)</f>
        <v>2417.1837668356525</v>
      </c>
      <c r="P31" s="100">
        <f>IF(SER_hh_emi!P31=0,0,1000000*SER_hh_emi!P31/SER_hh_num!P31)</f>
        <v>2325.1064855617838</v>
      </c>
      <c r="Q31" s="100">
        <f>IF(SER_hh_emi!Q31=0,0,1000000*SER_hh_emi!Q31/SER_hh_num!Q31)</f>
        <v>2308.2975723081695</v>
      </c>
    </row>
    <row r="32" spans="1:17" ht="12" customHeight="1" x14ac:dyDescent="0.25">
      <c r="A32" s="88" t="s">
        <v>34</v>
      </c>
      <c r="B32" s="100">
        <f>IF(SER_hh_emi!B32=0,0,1000000*SER_hh_emi!B32/SER_hh_num!B32)</f>
        <v>0</v>
      </c>
      <c r="C32" s="100">
        <f>IF(SER_hh_emi!C32=0,0,1000000*SER_hh_emi!C32/SER_hh_num!C32)</f>
        <v>0</v>
      </c>
      <c r="D32" s="100">
        <f>IF(SER_hh_emi!D32=0,0,1000000*SER_hh_emi!D32/SER_hh_num!D32)</f>
        <v>0</v>
      </c>
      <c r="E32" s="100">
        <f>IF(SER_hh_emi!E32=0,0,1000000*SER_hh_emi!E32/SER_hh_num!E32)</f>
        <v>0</v>
      </c>
      <c r="F32" s="100">
        <f>IF(SER_hh_emi!F32=0,0,1000000*SER_hh_emi!F32/SER_hh_num!F32)</f>
        <v>0</v>
      </c>
      <c r="G32" s="100">
        <f>IF(SER_hh_emi!G32=0,0,1000000*SER_hh_emi!G32/SER_hh_num!G32)</f>
        <v>0</v>
      </c>
      <c r="H32" s="100">
        <f>IF(SER_hh_emi!H32=0,0,1000000*SER_hh_emi!H32/SER_hh_num!H32)</f>
        <v>0</v>
      </c>
      <c r="I32" s="100">
        <f>IF(SER_hh_emi!I32=0,0,1000000*SER_hh_emi!I32/SER_hh_num!I32)</f>
        <v>0</v>
      </c>
      <c r="J32" s="100">
        <f>IF(SER_hh_emi!J32=0,0,1000000*SER_hh_emi!J32/SER_hh_num!J32)</f>
        <v>0</v>
      </c>
      <c r="K32" s="100">
        <f>IF(SER_hh_emi!K32=0,0,1000000*SER_hh_emi!K32/SER_hh_num!K32)</f>
        <v>0</v>
      </c>
      <c r="L32" s="100">
        <f>IF(SER_hh_emi!L32=0,0,1000000*SER_hh_emi!L32/SER_hh_num!L32)</f>
        <v>0</v>
      </c>
      <c r="M32" s="100">
        <f>IF(SER_hh_emi!M32=0,0,1000000*SER_hh_emi!M32/SER_hh_num!M32)</f>
        <v>0</v>
      </c>
      <c r="N32" s="100">
        <f>IF(SER_hh_emi!N32=0,0,1000000*SER_hh_emi!N32/SER_hh_num!N32)</f>
        <v>0</v>
      </c>
      <c r="O32" s="100">
        <f>IF(SER_hh_emi!O32=0,0,1000000*SER_hh_emi!O32/SER_hh_num!O32)</f>
        <v>0</v>
      </c>
      <c r="P32" s="100">
        <f>IF(SER_hh_emi!P32=0,0,1000000*SER_hh_emi!P32/SER_hh_num!P32)</f>
        <v>0</v>
      </c>
      <c r="Q32" s="100">
        <f>IF(SER_hh_emi!Q32=0,0,1000000*SER_hh_emi!Q32/SER_hh_num!Q32)</f>
        <v>0</v>
      </c>
    </row>
    <row r="33" spans="1:17" ht="12" customHeight="1" x14ac:dyDescent="0.25">
      <c r="A33" s="49" t="s">
        <v>30</v>
      </c>
      <c r="B33" s="18">
        <f>IF(SER_hh_emi!B33=0,0,1000000*SER_hh_emi!B33/SER_hh_num!B33)</f>
        <v>0</v>
      </c>
      <c r="C33" s="18">
        <f>IF(SER_hh_emi!C33=0,0,1000000*SER_hh_emi!C33/SER_hh_num!C33)</f>
        <v>0</v>
      </c>
      <c r="D33" s="18">
        <f>IF(SER_hh_emi!D33=0,0,1000000*SER_hh_emi!D33/SER_hh_num!D33)</f>
        <v>0</v>
      </c>
      <c r="E33" s="18">
        <f>IF(SER_hh_emi!E33=0,0,1000000*SER_hh_emi!E33/SER_hh_num!E33)</f>
        <v>0</v>
      </c>
      <c r="F33" s="18">
        <f>IF(SER_hh_emi!F33=0,0,1000000*SER_hh_emi!F33/SER_hh_num!F33)</f>
        <v>0</v>
      </c>
      <c r="G33" s="18">
        <f>IF(SER_hh_emi!G33=0,0,1000000*SER_hh_emi!G33/SER_hh_num!G33)</f>
        <v>0</v>
      </c>
      <c r="H33" s="18">
        <f>IF(SER_hh_emi!H33=0,0,1000000*SER_hh_emi!H33/SER_hh_num!H33)</f>
        <v>0</v>
      </c>
      <c r="I33" s="18">
        <f>IF(SER_hh_emi!I33=0,0,1000000*SER_hh_emi!I33/SER_hh_num!I33)</f>
        <v>0</v>
      </c>
      <c r="J33" s="18">
        <f>IF(SER_hh_emi!J33=0,0,1000000*SER_hh_emi!J33/SER_hh_num!J33)</f>
        <v>0</v>
      </c>
      <c r="K33" s="18">
        <f>IF(SER_hh_emi!K33=0,0,1000000*SER_hh_emi!K33/SER_hh_num!K33)</f>
        <v>0</v>
      </c>
      <c r="L33" s="18">
        <f>IF(SER_hh_emi!L33=0,0,1000000*SER_hh_emi!L33/SER_hh_num!L33)</f>
        <v>0</v>
      </c>
      <c r="M33" s="18">
        <f>IF(SER_hh_emi!M33=0,0,1000000*SER_hh_emi!M33/SER_hh_num!M33)</f>
        <v>0</v>
      </c>
      <c r="N33" s="18">
        <f>IF(SER_hh_emi!N33=0,0,1000000*SER_hh_emi!N33/SER_hh_num!N33)</f>
        <v>0</v>
      </c>
      <c r="O33" s="18">
        <f>IF(SER_hh_emi!O33=0,0,1000000*SER_hh_emi!O33/SER_hh_num!O33)</f>
        <v>0</v>
      </c>
      <c r="P33" s="18">
        <f>IF(SER_hh_emi!P33=0,0,1000000*SER_hh_emi!P33/SER_hh_num!P33)</f>
        <v>0</v>
      </c>
      <c r="Q33" s="18">
        <f>IF(SER_hh_emi!Q33=0,0,1000000*SER_hh_emi!Q33/SER_hh_num!Q33)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118</v>
      </c>
      <c r="B3" s="106">
        <f>IF(SER_hh_fech!B3=0,0,SER_hh_fech!B3/SER_summary!B$26)</f>
        <v>155.19097999725503</v>
      </c>
      <c r="C3" s="106">
        <f>IF(SER_hh_fech!C3=0,0,SER_hh_fech!C3/SER_summary!C$26)</f>
        <v>163.0574323820548</v>
      </c>
      <c r="D3" s="106">
        <f>IF(SER_hh_fech!D3=0,0,SER_hh_fech!D3/SER_summary!D$26)</f>
        <v>159.06329723011831</v>
      </c>
      <c r="E3" s="106">
        <f>IF(SER_hh_fech!E3=0,0,SER_hh_fech!E3/SER_summary!E$26)</f>
        <v>178.05902860651003</v>
      </c>
      <c r="F3" s="106">
        <f>IF(SER_hh_fech!F3=0,0,SER_hh_fech!F3/SER_summary!F$26)</f>
        <v>170.17974867544163</v>
      </c>
      <c r="G3" s="106">
        <f>IF(SER_hh_fech!G3=0,0,SER_hh_fech!G3/SER_summary!G$26)</f>
        <v>163.68136977739127</v>
      </c>
      <c r="H3" s="106">
        <f>IF(SER_hh_fech!H3=0,0,SER_hh_fech!H3/SER_summary!H$26)</f>
        <v>176.30629375231905</v>
      </c>
      <c r="I3" s="106">
        <f>IF(SER_hh_fech!I3=0,0,SER_hh_fech!I3/SER_summary!I$26)</f>
        <v>138.11505047958443</v>
      </c>
      <c r="J3" s="106">
        <f>IF(SER_hh_fech!J3=0,0,SER_hh_fech!J3/SER_summary!J$26)</f>
        <v>154.23447347753242</v>
      </c>
      <c r="K3" s="106">
        <f>IF(SER_hh_fech!K3=0,0,SER_hh_fech!K3/SER_summary!K$26)</f>
        <v>149.16593505881767</v>
      </c>
      <c r="L3" s="106">
        <f>IF(SER_hh_fech!L3=0,0,SER_hh_fech!L3/SER_summary!L$26)</f>
        <v>163.56286551221442</v>
      </c>
      <c r="M3" s="106">
        <f>IF(SER_hh_fech!M3=0,0,SER_hh_fech!M3/SER_summary!M$26)</f>
        <v>142.31002979268251</v>
      </c>
      <c r="N3" s="106">
        <f>IF(SER_hh_fech!N3=0,0,SER_hh_fech!N3/SER_summary!N$26)</f>
        <v>150.06997252024541</v>
      </c>
      <c r="O3" s="106">
        <f>IF(SER_hh_fech!O3=0,0,SER_hh_fech!O3/SER_summary!O$26)</f>
        <v>157.05015031584043</v>
      </c>
      <c r="P3" s="106">
        <f>IF(SER_hh_fech!P3=0,0,SER_hh_fech!P3/SER_summary!P$26)</f>
        <v>147.49970682776686</v>
      </c>
      <c r="Q3" s="106">
        <f>IF(SER_hh_fech!Q3=0,0,SER_hh_fech!Q3/SER_summary!Q$26)</f>
        <v>157.03597042706252</v>
      </c>
    </row>
    <row r="4" spans="1:17" ht="12.95" customHeight="1" x14ac:dyDescent="0.25">
      <c r="A4" s="90" t="s">
        <v>44</v>
      </c>
      <c r="B4" s="101">
        <f>IF(SER_hh_fech!B4=0,0,SER_hh_fech!B4/SER_summary!B$26)</f>
        <v>105.81924571152695</v>
      </c>
      <c r="C4" s="101">
        <f>IF(SER_hh_fech!C4=0,0,SER_hh_fech!C4/SER_summary!C$26)</f>
        <v>113.77181092955054</v>
      </c>
      <c r="D4" s="101">
        <f>IF(SER_hh_fech!D4=0,0,SER_hh_fech!D4/SER_summary!D$26)</f>
        <v>110.01312826525475</v>
      </c>
      <c r="E4" s="101">
        <f>IF(SER_hh_fech!E4=0,0,SER_hh_fech!E4/SER_summary!E$26)</f>
        <v>128.87902992380762</v>
      </c>
      <c r="F4" s="101">
        <f>IF(SER_hh_fech!F4=0,0,SER_hh_fech!F4/SER_summary!F$26)</f>
        <v>121.4001918825799</v>
      </c>
      <c r="G4" s="101">
        <f>IF(SER_hh_fech!G4=0,0,SER_hh_fech!G4/SER_summary!G$26)</f>
        <v>114.99067107558868</v>
      </c>
      <c r="H4" s="101">
        <f>IF(SER_hh_fech!H4=0,0,SER_hh_fech!H4/SER_summary!H$26)</f>
        <v>128.02274149438932</v>
      </c>
      <c r="I4" s="101">
        <f>IF(SER_hh_fech!I4=0,0,SER_hh_fech!I4/SER_summary!I$26)</f>
        <v>89.932485648842956</v>
      </c>
      <c r="J4" s="101">
        <f>IF(SER_hh_fech!J4=0,0,SER_hh_fech!J4/SER_summary!J$26)</f>
        <v>105.96827752129582</v>
      </c>
      <c r="K4" s="101">
        <f>IF(SER_hh_fech!K4=0,0,SER_hh_fech!K4/SER_summary!K$26)</f>
        <v>100.77850168205092</v>
      </c>
      <c r="L4" s="101">
        <f>IF(SER_hh_fech!L4=0,0,SER_hh_fech!L4/SER_summary!L$26)</f>
        <v>115.34378554988749</v>
      </c>
      <c r="M4" s="101">
        <f>IF(SER_hh_fech!M4=0,0,SER_hh_fech!M4/SER_summary!M$26)</f>
        <v>93.867640398967978</v>
      </c>
      <c r="N4" s="101">
        <f>IF(SER_hh_fech!N4=0,0,SER_hh_fech!N4/SER_summary!N$26)</f>
        <v>101.40354072276877</v>
      </c>
      <c r="O4" s="101">
        <f>IF(SER_hh_fech!O4=0,0,SER_hh_fech!O4/SER_summary!O$26)</f>
        <v>107.85121038289243</v>
      </c>
      <c r="P4" s="101">
        <f>IF(SER_hh_fech!P4=0,0,SER_hh_fech!P4/SER_summary!P$26)</f>
        <v>98.235261052827795</v>
      </c>
      <c r="Q4" s="101">
        <f>IF(SER_hh_fech!Q4=0,0,SER_hh_fech!Q4/SER_summary!Q$26)</f>
        <v>107.8990184768559</v>
      </c>
    </row>
    <row r="5" spans="1:17" ht="12" customHeight="1" x14ac:dyDescent="0.25">
      <c r="A5" s="88" t="s">
        <v>38</v>
      </c>
      <c r="B5" s="100">
        <f>IF(SER_hh_fech!B5=0,0,SER_hh_fech!B5/SER_summary!B$26)</f>
        <v>125.54790402363271</v>
      </c>
      <c r="C5" s="100">
        <f>IF(SER_hh_fech!C5=0,0,SER_hh_fech!C5/SER_summary!C$26)</f>
        <v>134.44454808550267</v>
      </c>
      <c r="D5" s="100">
        <f>IF(SER_hh_fech!D5=0,0,SER_hh_fech!D5/SER_summary!D$26)</f>
        <v>131.29021465323723</v>
      </c>
      <c r="E5" s="100">
        <f>IF(SER_hh_fech!E5=0,0,SER_hh_fech!E5/SER_summary!E$26)</f>
        <v>158.83583048187663</v>
      </c>
      <c r="F5" s="100">
        <f>IF(SER_hh_fech!F5=0,0,SER_hh_fech!F5/SER_summary!F$26)</f>
        <v>149.78091071045415</v>
      </c>
      <c r="G5" s="100">
        <f>IF(SER_hh_fech!G5=0,0,SER_hh_fech!G5/SER_summary!G$26)</f>
        <v>141.67911683595082</v>
      </c>
      <c r="H5" s="100">
        <f>IF(SER_hh_fech!H5=0,0,SER_hh_fech!H5/SER_summary!H$26)</f>
        <v>156.72779590326718</v>
      </c>
      <c r="I5" s="100">
        <f>IF(SER_hh_fech!I5=0,0,SER_hh_fech!I5/SER_summary!I$26)</f>
        <v>193.69029115722904</v>
      </c>
      <c r="J5" s="100">
        <f>IF(SER_hh_fech!J5=0,0,SER_hh_fech!J5/SER_summary!J$26)</f>
        <v>139.12770219768845</v>
      </c>
      <c r="K5" s="100">
        <f>IF(SER_hh_fech!K5=0,0,SER_hh_fech!K5/SER_summary!K$26)</f>
        <v>123.99254512256066</v>
      </c>
      <c r="L5" s="100">
        <f>IF(SER_hh_fech!L5=0,0,SER_hh_fech!L5/SER_summary!L$26)</f>
        <v>122.55933212354765</v>
      </c>
      <c r="M5" s="100">
        <f>IF(SER_hh_fech!M5=0,0,SER_hh_fech!M5/SER_summary!M$26)</f>
        <v>118.90972863788264</v>
      </c>
      <c r="N5" s="100">
        <f>IF(SER_hh_fech!N5=0,0,SER_hh_fech!N5/SER_summary!N$26)</f>
        <v>126.46243773833484</v>
      </c>
      <c r="O5" s="100">
        <f>IF(SER_hh_fech!O5=0,0,SER_hh_fech!O5/SER_summary!O$26)</f>
        <v>133.62163643099609</v>
      </c>
      <c r="P5" s="100">
        <f>IF(SER_hh_fech!P5=0,0,SER_hh_fech!P5/SER_summary!P$26)</f>
        <v>122.08017274651607</v>
      </c>
      <c r="Q5" s="100">
        <f>IF(SER_hh_fech!Q5=0,0,SER_hh_fech!Q5/SER_summary!Q$26)</f>
        <v>135.22361499344598</v>
      </c>
    </row>
    <row r="6" spans="1:17" ht="12" customHeight="1" x14ac:dyDescent="0.25">
      <c r="A6" s="88" t="s">
        <v>66</v>
      </c>
      <c r="B6" s="100">
        <f>IF(SER_hh_fech!B6=0,0,SER_hh_fech!B6/SER_summary!B$26)</f>
        <v>0</v>
      </c>
      <c r="C6" s="100">
        <f>IF(SER_hh_fech!C6=0,0,SER_hh_fech!C6/SER_summary!C$26)</f>
        <v>0</v>
      </c>
      <c r="D6" s="100">
        <f>IF(SER_hh_fech!D6=0,0,SER_hh_fech!D6/SER_summary!D$26)</f>
        <v>0</v>
      </c>
      <c r="E6" s="100">
        <f>IF(SER_hh_fech!E6=0,0,SER_hh_fech!E6/SER_summary!E$26)</f>
        <v>0</v>
      </c>
      <c r="F6" s="100">
        <f>IF(SER_hh_fech!F6=0,0,SER_hh_fech!F6/SER_summary!F$26)</f>
        <v>0</v>
      </c>
      <c r="G6" s="100">
        <f>IF(SER_hh_fech!G6=0,0,SER_hh_fech!G6/SER_summary!G$26)</f>
        <v>0</v>
      </c>
      <c r="H6" s="100">
        <f>IF(SER_hh_fech!H6=0,0,SER_hh_fech!H6/SER_summary!H$26)</f>
        <v>0</v>
      </c>
      <c r="I6" s="100">
        <f>IF(SER_hh_fech!I6=0,0,SER_hh_fech!I6/SER_summary!I$26)</f>
        <v>0</v>
      </c>
      <c r="J6" s="100">
        <f>IF(SER_hh_fech!J6=0,0,SER_hh_fech!J6/SER_summary!J$26)</f>
        <v>0</v>
      </c>
      <c r="K6" s="100">
        <f>IF(SER_hh_fech!K6=0,0,SER_hh_fech!K6/SER_summary!K$26)</f>
        <v>0</v>
      </c>
      <c r="L6" s="100">
        <f>IF(SER_hh_fech!L6=0,0,SER_hh_fech!L6/SER_summary!L$26)</f>
        <v>0</v>
      </c>
      <c r="M6" s="100">
        <f>IF(SER_hh_fech!M6=0,0,SER_hh_fech!M6/SER_summary!M$26)</f>
        <v>0</v>
      </c>
      <c r="N6" s="100">
        <f>IF(SER_hh_fech!N6=0,0,SER_hh_fech!N6/SER_summary!N$26)</f>
        <v>0</v>
      </c>
      <c r="O6" s="100">
        <f>IF(SER_hh_fech!O6=0,0,SER_hh_fech!O6/SER_summary!O$26)</f>
        <v>0</v>
      </c>
      <c r="P6" s="100">
        <f>IF(SER_hh_fech!P6=0,0,SER_hh_fech!P6/SER_summary!P$26)</f>
        <v>0</v>
      </c>
      <c r="Q6" s="100">
        <f>IF(SER_hh_fech!Q6=0,0,SER_hh_fech!Q6/SER_summary!Q$26)</f>
        <v>0</v>
      </c>
    </row>
    <row r="7" spans="1:17" ht="12" customHeight="1" x14ac:dyDescent="0.25">
      <c r="A7" s="88" t="s">
        <v>99</v>
      </c>
      <c r="B7" s="100">
        <f>IF(SER_hh_fech!B7=0,0,SER_hh_fech!B7/SER_summary!B$26)</f>
        <v>107.74143659021553</v>
      </c>
      <c r="C7" s="100">
        <f>IF(SER_hh_fech!C7=0,0,SER_hh_fech!C7/SER_summary!C$26)</f>
        <v>115.37626904331047</v>
      </c>
      <c r="D7" s="100">
        <f>IF(SER_hh_fech!D7=0,0,SER_hh_fech!D7/SER_summary!D$26)</f>
        <v>112.6693149279087</v>
      </c>
      <c r="E7" s="100">
        <f>IF(SER_hh_fech!E7=0,0,SER_hh_fech!E7/SER_summary!E$26)</f>
        <v>136.30813426320518</v>
      </c>
      <c r="F7" s="100">
        <f>IF(SER_hh_fech!F7=0,0,SER_hh_fech!F7/SER_summary!F$26)</f>
        <v>126.39170080140646</v>
      </c>
      <c r="G7" s="100">
        <f>IF(SER_hh_fech!G7=0,0,SER_hh_fech!G7/SER_summary!G$26)</f>
        <v>123.6165028317355</v>
      </c>
      <c r="H7" s="100">
        <f>IF(SER_hh_fech!H7=0,0,SER_hh_fech!H7/SER_summary!H$26)</f>
        <v>134.49908236665991</v>
      </c>
      <c r="I7" s="100">
        <f>IF(SER_hh_fech!I7=0,0,SER_hh_fech!I7/SER_summary!I$26)</f>
        <v>94.52742291530005</v>
      </c>
      <c r="J7" s="100">
        <f>IF(SER_hh_fech!J7=0,0,SER_hh_fech!J7/SER_summary!J$26)</f>
        <v>115.58400810613085</v>
      </c>
      <c r="K7" s="100">
        <f>IF(SER_hh_fech!K7=0,0,SER_hh_fech!K7/SER_summary!K$26)</f>
        <v>106.40667434373991</v>
      </c>
      <c r="L7" s="100">
        <f>IF(SER_hh_fech!L7=0,0,SER_hh_fech!L7/SER_summary!L$26)</f>
        <v>115.613123819612</v>
      </c>
      <c r="M7" s="100">
        <f>IF(SER_hh_fech!M7=0,0,SER_hh_fech!M7/SER_summary!M$26)</f>
        <v>100.95057678732438</v>
      </c>
      <c r="N7" s="100">
        <f>IF(SER_hh_fech!N7=0,0,SER_hh_fech!N7/SER_summary!N$26)</f>
        <v>106.73944787286113</v>
      </c>
      <c r="O7" s="100">
        <f>IF(SER_hh_fech!O7=0,0,SER_hh_fech!O7/SER_summary!O$26)</f>
        <v>114.10861984906691</v>
      </c>
      <c r="P7" s="100">
        <f>IF(SER_hh_fech!P7=0,0,SER_hh_fech!P7/SER_summary!P$26)</f>
        <v>104.03023271555864</v>
      </c>
      <c r="Q7" s="100">
        <f>IF(SER_hh_fech!Q7=0,0,SER_hh_fech!Q7/SER_summary!Q$26)</f>
        <v>114.83108583615557</v>
      </c>
    </row>
    <row r="8" spans="1:17" ht="12" customHeight="1" x14ac:dyDescent="0.25">
      <c r="A8" s="88" t="s">
        <v>101</v>
      </c>
      <c r="B8" s="100">
        <f>IF(SER_hh_fech!B8=0,0,SER_hh_fech!B8/SER_summary!B$26)</f>
        <v>67.275582199230911</v>
      </c>
      <c r="C8" s="100">
        <f>IF(SER_hh_fech!C8=0,0,SER_hh_fech!C8/SER_summary!C$26)</f>
        <v>72.042901204165958</v>
      </c>
      <c r="D8" s="100">
        <f>IF(SER_hh_fech!D8=0,0,SER_hh_fech!D8/SER_summary!D$26)</f>
        <v>70.35263309689266</v>
      </c>
      <c r="E8" s="100">
        <f>IF(SER_hh_fech!E8=0,0,SER_hh_fech!E8/SER_summary!E$26)</f>
        <v>85.113113220553203</v>
      </c>
      <c r="F8" s="100">
        <f>IF(SER_hh_fech!F8=0,0,SER_hh_fech!F8/SER_summary!F$26)</f>
        <v>80.260981246489266</v>
      </c>
      <c r="G8" s="100">
        <f>IF(SER_hh_fech!G8=0,0,SER_hh_fech!G8/SER_summary!G$26)</f>
        <v>75.919587385682377</v>
      </c>
      <c r="H8" s="100">
        <f>IF(SER_hh_fech!H8=0,0,SER_hh_fech!H8/SER_summary!H$26)</f>
        <v>83.983510502969267</v>
      </c>
      <c r="I8" s="100">
        <f>IF(SER_hh_fech!I8=0,0,SER_hh_fech!I8/SER_summary!I$26)</f>
        <v>59.024527718217371</v>
      </c>
      <c r="J8" s="100">
        <f>IF(SER_hh_fech!J8=0,0,SER_hh_fech!J8/SER_summary!J$26)</f>
        <v>69.483390934038596</v>
      </c>
      <c r="K8" s="100">
        <f>IF(SER_hh_fech!K8=0,0,SER_hh_fech!K8/SER_summary!K$26)</f>
        <v>66.442133991456103</v>
      </c>
      <c r="L8" s="100">
        <f>IF(SER_hh_fech!L8=0,0,SER_hh_fech!L8/SER_summary!L$26)</f>
        <v>77.328840760720212</v>
      </c>
      <c r="M8" s="100">
        <f>IF(SER_hh_fech!M8=0,0,SER_hh_fech!M8/SER_summary!M$26)</f>
        <v>62.229244358396315</v>
      </c>
      <c r="N8" s="100">
        <f>IF(SER_hh_fech!N8=0,0,SER_hh_fech!N8/SER_summary!N$26)</f>
        <v>67.672991248980068</v>
      </c>
      <c r="O8" s="100">
        <f>IF(SER_hh_fech!O8=0,0,SER_hh_fech!O8/SER_summary!O$26)</f>
        <v>71.314279333169893</v>
      </c>
      <c r="P8" s="100">
        <f>IF(SER_hh_fech!P8=0,0,SER_hh_fech!P8/SER_summary!P$26)</f>
        <v>64.930541853534436</v>
      </c>
      <c r="Q8" s="100">
        <f>IF(SER_hh_fech!Q8=0,0,SER_hh_fech!Q8/SER_summary!Q$26)</f>
        <v>71.475685770670765</v>
      </c>
    </row>
    <row r="9" spans="1:17" ht="12" customHeight="1" x14ac:dyDescent="0.25">
      <c r="A9" s="88" t="s">
        <v>106</v>
      </c>
      <c r="B9" s="100">
        <f>IF(SER_hh_fech!B9=0,0,SER_hh_fech!B9/SER_summary!B$26)</f>
        <v>100.84758476878717</v>
      </c>
      <c r="C9" s="100">
        <f>IF(SER_hh_fech!C9=0,0,SER_hh_fech!C9/SER_summary!C$26)</f>
        <v>107.99390133348476</v>
      </c>
      <c r="D9" s="100">
        <f>IF(SER_hh_fech!D9=0,0,SER_hh_fech!D9/SER_summary!D$26)</f>
        <v>105.46015207917992</v>
      </c>
      <c r="E9" s="100">
        <f>IF(SER_hh_fech!E9=0,0,SER_hh_fech!E9/SER_summary!E$26)</f>
        <v>127.58643804859175</v>
      </c>
      <c r="F9" s="100">
        <f>IF(SER_hh_fech!F9=0,0,SER_hh_fech!F9/SER_summary!F$26)</f>
        <v>121.64189136156004</v>
      </c>
      <c r="G9" s="100">
        <f>IF(SER_hh_fech!G9=0,0,SER_hh_fech!G9/SER_summary!G$26)</f>
        <v>109.52346199368847</v>
      </c>
      <c r="H9" s="100">
        <f>IF(SER_hh_fech!H9=0,0,SER_hh_fech!H9/SER_summary!H$26)</f>
        <v>134.55624107500694</v>
      </c>
      <c r="I9" s="100">
        <f>IF(SER_hh_fech!I9=0,0,SER_hh_fech!I9/SER_summary!I$26)</f>
        <v>86.567032396071028</v>
      </c>
      <c r="J9" s="100">
        <f>IF(SER_hh_fech!J9=0,0,SER_hh_fech!J9/SER_summary!J$26)</f>
        <v>102.14094359495306</v>
      </c>
      <c r="K9" s="100">
        <f>IF(SER_hh_fech!K9=0,0,SER_hh_fech!K9/SER_summary!K$26)</f>
        <v>100.35984107880643</v>
      </c>
      <c r="L9" s="100">
        <f>IF(SER_hh_fech!L9=0,0,SER_hh_fech!L9/SER_summary!L$26)</f>
        <v>114.473809335843</v>
      </c>
      <c r="M9" s="100">
        <f>IF(SER_hh_fech!M9=0,0,SER_hh_fech!M9/SER_summary!M$26)</f>
        <v>94.897124171691715</v>
      </c>
      <c r="N9" s="100">
        <f>IF(SER_hh_fech!N9=0,0,SER_hh_fech!N9/SER_summary!N$26)</f>
        <v>102.72260048408606</v>
      </c>
      <c r="O9" s="100">
        <f>IF(SER_hh_fech!O9=0,0,SER_hh_fech!O9/SER_summary!O$26)</f>
        <v>107.18567349116381</v>
      </c>
      <c r="P9" s="100">
        <f>IF(SER_hh_fech!P9=0,0,SER_hh_fech!P9/SER_summary!P$26)</f>
        <v>97.496491491822212</v>
      </c>
      <c r="Q9" s="100">
        <f>IF(SER_hh_fech!Q9=0,0,SER_hh_fech!Q9/SER_summary!Q$26)</f>
        <v>108.10045218471768</v>
      </c>
    </row>
    <row r="10" spans="1:17" ht="12" customHeight="1" x14ac:dyDescent="0.25">
      <c r="A10" s="88" t="s">
        <v>34</v>
      </c>
      <c r="B10" s="100">
        <f>IF(SER_hh_fech!B10=0,0,SER_hh_fech!B10/SER_summary!B$26)</f>
        <v>0</v>
      </c>
      <c r="C10" s="100">
        <f>IF(SER_hh_fech!C10=0,0,SER_hh_fech!C10/SER_summary!C$26)</f>
        <v>0</v>
      </c>
      <c r="D10" s="100">
        <f>IF(SER_hh_fech!D10=0,0,SER_hh_fech!D10/SER_summary!D$26)</f>
        <v>0</v>
      </c>
      <c r="E10" s="100">
        <f>IF(SER_hh_fech!E10=0,0,SER_hh_fech!E10/SER_summary!E$26)</f>
        <v>163.13293743182794</v>
      </c>
      <c r="F10" s="100">
        <f>IF(SER_hh_fech!F10=0,0,SER_hh_fech!F10/SER_summary!F$26)</f>
        <v>154.3373249491238</v>
      </c>
      <c r="G10" s="100">
        <f>IF(SER_hh_fech!G10=0,0,SER_hh_fech!G10/SER_summary!G$26)</f>
        <v>146.39142124066723</v>
      </c>
      <c r="H10" s="100">
        <f>IF(SER_hh_fech!H10=0,0,SER_hh_fech!H10/SER_summary!H$26)</f>
        <v>162.78354436837486</v>
      </c>
      <c r="I10" s="100">
        <f>IF(SER_hh_fech!I10=0,0,SER_hh_fech!I10/SER_summary!I$26)</f>
        <v>130.56388003112326</v>
      </c>
      <c r="J10" s="100">
        <f>IF(SER_hh_fech!J10=0,0,SER_hh_fech!J10/SER_summary!J$26)</f>
        <v>103.32495007941144</v>
      </c>
      <c r="K10" s="100">
        <f>IF(SER_hh_fech!K10=0,0,SER_hh_fech!K10/SER_summary!K$26)</f>
        <v>107.55032387706551</v>
      </c>
      <c r="L10" s="100">
        <f>IF(SER_hh_fech!L10=0,0,SER_hh_fech!L10/SER_summary!L$26)</f>
        <v>127.04533245711441</v>
      </c>
      <c r="M10" s="100">
        <f>IF(SER_hh_fech!M10=0,0,SER_hh_fech!M10/SER_summary!M$26)</f>
        <v>101.74090264218141</v>
      </c>
      <c r="N10" s="100">
        <f>IF(SER_hh_fech!N10=0,0,SER_hh_fech!N10/SER_summary!N$26)</f>
        <v>114.6709211362994</v>
      </c>
      <c r="O10" s="100">
        <f>IF(SER_hh_fech!O10=0,0,SER_hh_fech!O10/SER_summary!O$26)</f>
        <v>116.75715710405854</v>
      </c>
      <c r="P10" s="100">
        <f>IF(SER_hh_fech!P10=0,0,SER_hh_fech!P10/SER_summary!P$26)</f>
        <v>106.51678981174511</v>
      </c>
      <c r="Q10" s="100">
        <f>IF(SER_hh_fech!Q10=0,0,SER_hh_fech!Q10/SER_summary!Q$26)</f>
        <v>117.78986401219672</v>
      </c>
    </row>
    <row r="11" spans="1:17" ht="12" customHeight="1" x14ac:dyDescent="0.25">
      <c r="A11" s="88" t="s">
        <v>61</v>
      </c>
      <c r="B11" s="100">
        <f>IF(SER_hh_fech!B11=0,0,SER_hh_fech!B11/SER_summary!B$26)</f>
        <v>0</v>
      </c>
      <c r="C11" s="100">
        <f>IF(SER_hh_fech!C11=0,0,SER_hh_fech!C11/SER_summary!C$26)</f>
        <v>0</v>
      </c>
      <c r="D11" s="100">
        <f>IF(SER_hh_fech!D11=0,0,SER_hh_fech!D11/SER_summary!D$26)</f>
        <v>0</v>
      </c>
      <c r="E11" s="100">
        <f>IF(SER_hh_fech!E11=0,0,SER_hh_fech!E11/SER_summary!E$26)</f>
        <v>104.80962450186583</v>
      </c>
      <c r="F11" s="100">
        <f>IF(SER_hh_fech!F11=0,0,SER_hh_fech!F11/SER_summary!F$26)</f>
        <v>99.158620749411554</v>
      </c>
      <c r="G11" s="100">
        <f>IF(SER_hh_fech!G11=0,0,SER_hh_fech!G11/SER_summary!G$26)</f>
        <v>97.009070425736695</v>
      </c>
      <c r="H11" s="100">
        <f>IF(SER_hh_fech!H11=0,0,SER_hh_fech!H11/SER_summary!H$26)</f>
        <v>100.22333404541114</v>
      </c>
      <c r="I11" s="100">
        <f>IF(SER_hh_fech!I11=0,0,SER_hh_fech!I11/SER_summary!I$26)</f>
        <v>82.424294710322727</v>
      </c>
      <c r="J11" s="100">
        <f>IF(SER_hh_fech!J11=0,0,SER_hh_fech!J11/SER_summary!J$26)</f>
        <v>77.944853441552269</v>
      </c>
      <c r="K11" s="100">
        <f>IF(SER_hh_fech!K11=0,0,SER_hh_fech!K11/SER_summary!K$26)</f>
        <v>85.727097551437254</v>
      </c>
      <c r="L11" s="100">
        <f>IF(SER_hh_fech!L11=0,0,SER_hh_fech!L11/SER_summary!L$26)</f>
        <v>85.431181272751559</v>
      </c>
      <c r="M11" s="100">
        <f>IF(SER_hh_fech!M11=0,0,SER_hh_fech!M11/SER_summary!M$26)</f>
        <v>85.187739143166183</v>
      </c>
      <c r="N11" s="100">
        <f>IF(SER_hh_fech!N11=0,0,SER_hh_fech!N11/SER_summary!N$26)</f>
        <v>83.702270016907875</v>
      </c>
      <c r="O11" s="100">
        <f>IF(SER_hh_fech!O11=0,0,SER_hh_fech!O11/SER_summary!O$26)</f>
        <v>89.687543834179237</v>
      </c>
      <c r="P11" s="100">
        <f>IF(SER_hh_fech!P11=0,0,SER_hh_fech!P11/SER_summary!P$26)</f>
        <v>117.30983024791821</v>
      </c>
      <c r="Q11" s="100">
        <f>IF(SER_hh_fech!Q11=0,0,SER_hh_fech!Q11/SER_summary!Q$26)</f>
        <v>90.628175606997686</v>
      </c>
    </row>
    <row r="12" spans="1:17" ht="12" customHeight="1" x14ac:dyDescent="0.25">
      <c r="A12" s="88" t="s">
        <v>42</v>
      </c>
      <c r="B12" s="100">
        <f>IF(SER_hh_fech!B12=0,0,SER_hh_fech!B12/SER_summary!B$26)</f>
        <v>0</v>
      </c>
      <c r="C12" s="100">
        <f>IF(SER_hh_fech!C12=0,0,SER_hh_fech!C12/SER_summary!C$26)</f>
        <v>0</v>
      </c>
      <c r="D12" s="100">
        <f>IF(SER_hh_fech!D12=0,0,SER_hh_fech!D12/SER_summary!D$26)</f>
        <v>0</v>
      </c>
      <c r="E12" s="100">
        <f>IF(SER_hh_fech!E12=0,0,SER_hh_fech!E12/SER_summary!E$26)</f>
        <v>108.94478492230813</v>
      </c>
      <c r="F12" s="100">
        <f>IF(SER_hh_fech!F12=0,0,SER_hh_fech!F12/SER_summary!F$26)</f>
        <v>104.45667992816828</v>
      </c>
      <c r="G12" s="100">
        <f>IF(SER_hh_fech!G12=0,0,SER_hh_fech!G12/SER_summary!G$26)</f>
        <v>102.02175442572309</v>
      </c>
      <c r="H12" s="100">
        <f>IF(SER_hh_fech!H12=0,0,SER_hh_fech!H12/SER_summary!H$26)</f>
        <v>88.143237410557333</v>
      </c>
      <c r="I12" s="100">
        <f>IF(SER_hh_fech!I12=0,0,SER_hh_fech!I12/SER_summary!I$26)</f>
        <v>77.370268561880835</v>
      </c>
      <c r="J12" s="100">
        <f>IF(SER_hh_fech!J12=0,0,SER_hh_fech!J12/SER_summary!J$26)</f>
        <v>86.096749281852325</v>
      </c>
      <c r="K12" s="100">
        <f>IF(SER_hh_fech!K12=0,0,SER_hh_fech!K12/SER_summary!K$26)</f>
        <v>83.964006634888463</v>
      </c>
      <c r="L12" s="100">
        <f>IF(SER_hh_fech!L12=0,0,SER_hh_fech!L12/SER_summary!L$26)</f>
        <v>117.32401489960482</v>
      </c>
      <c r="M12" s="100">
        <f>IF(SER_hh_fech!M12=0,0,SER_hh_fech!M12/SER_summary!M$26)</f>
        <v>73.135777962710122</v>
      </c>
      <c r="N12" s="100">
        <f>IF(SER_hh_fech!N12=0,0,SER_hh_fech!N12/SER_summary!N$26)</f>
        <v>86.732054208459815</v>
      </c>
      <c r="O12" s="100">
        <f>IF(SER_hh_fech!O12=0,0,SER_hh_fech!O12/SER_summary!O$26)</f>
        <v>91.629370533481719</v>
      </c>
      <c r="P12" s="100">
        <f>IF(SER_hh_fech!P12=0,0,SER_hh_fech!P12/SER_summary!P$26)</f>
        <v>83.699983993312486</v>
      </c>
      <c r="Q12" s="100">
        <f>IF(SER_hh_fech!Q12=0,0,SER_hh_fech!Q12/SER_summary!Q$26)</f>
        <v>92.684863889387941</v>
      </c>
    </row>
    <row r="13" spans="1:17" ht="12" customHeight="1" x14ac:dyDescent="0.25">
      <c r="A13" s="88" t="s">
        <v>105</v>
      </c>
      <c r="B13" s="100">
        <f>IF(SER_hh_fech!B13=0,0,SER_hh_fech!B13/SER_summary!B$26)</f>
        <v>54.895205474210861</v>
      </c>
      <c r="C13" s="100">
        <f>IF(SER_hh_fech!C13=0,0,SER_hh_fech!C13/SER_summary!C$26)</f>
        <v>58.772591221588996</v>
      </c>
      <c r="D13" s="100">
        <f>IF(SER_hh_fech!D13=0,0,SER_hh_fech!D13/SER_summary!D$26)</f>
        <v>57.413656991051589</v>
      </c>
      <c r="E13" s="100">
        <f>IF(SER_hh_fech!E13=0,0,SER_hh_fech!E13/SER_summary!E$26)</f>
        <v>69.466214136201089</v>
      </c>
      <c r="F13" s="100">
        <f>IF(SER_hh_fech!F13=0,0,SER_hh_fech!F13/SER_summary!F$26)</f>
        <v>65.504358232679195</v>
      </c>
      <c r="G13" s="100">
        <f>IF(SER_hh_fech!G13=0,0,SER_hh_fech!G13/SER_summary!G$26)</f>
        <v>61.95437888186062</v>
      </c>
      <c r="H13" s="100">
        <f>IF(SER_hh_fech!H13=0,0,SER_hh_fech!H13/SER_summary!H$26)</f>
        <v>68.526822347170437</v>
      </c>
      <c r="I13" s="100">
        <f>IF(SER_hh_fech!I13=0,0,SER_hh_fech!I13/SER_summary!I$26)</f>
        <v>48.166079584315902</v>
      </c>
      <c r="J13" s="100">
        <f>IF(SER_hh_fech!J13=0,0,SER_hh_fech!J13/SER_summary!J$26)</f>
        <v>56.695609455315108</v>
      </c>
      <c r="K13" s="100">
        <f>IF(SER_hh_fech!K13=0,0,SER_hh_fech!K13/SER_summary!K$26)</f>
        <v>54.222214077568758</v>
      </c>
      <c r="L13" s="100">
        <f>IF(SER_hh_fech!L13=0,0,SER_hh_fech!L13/SER_summary!L$26)</f>
        <v>61.170594110791747</v>
      </c>
      <c r="M13" s="100">
        <f>IF(SER_hh_fech!M13=0,0,SER_hh_fech!M13/SER_summary!M$26)</f>
        <v>46.333282706489399</v>
      </c>
      <c r="N13" s="100">
        <f>IF(SER_hh_fech!N13=0,0,SER_hh_fech!N13/SER_summary!N$26)</f>
        <v>46.333730495632977</v>
      </c>
      <c r="O13" s="100">
        <f>IF(SER_hh_fech!O13=0,0,SER_hh_fech!O13/SER_summary!O$26)</f>
        <v>46.556522069921087</v>
      </c>
      <c r="P13" s="100">
        <f>IF(SER_hh_fech!P13=0,0,SER_hh_fech!P13/SER_summary!P$26)</f>
        <v>37.742738631194186</v>
      </c>
      <c r="Q13" s="100">
        <f>IF(SER_hh_fech!Q13=0,0,SER_hh_fech!Q13/SER_summary!Q$26)</f>
        <v>40.016246821650064</v>
      </c>
    </row>
    <row r="14" spans="1:17" ht="12" customHeight="1" x14ac:dyDescent="0.25">
      <c r="A14" s="51" t="s">
        <v>104</v>
      </c>
      <c r="B14" s="22">
        <f>IF(SER_hh_fech!B14=0,0,SER_hh_fech!B14/SER_summary!B$26)</f>
        <v>91.010472233560179</v>
      </c>
      <c r="C14" s="22">
        <f>IF(SER_hh_fech!C14=0,0,SER_hh_fech!C14/SER_summary!C$26)</f>
        <v>97.438769656844883</v>
      </c>
      <c r="D14" s="22">
        <f>IF(SER_hh_fech!D14=0,0,SER_hh_fech!D14/SER_summary!D$26)</f>
        <v>95.185799748322381</v>
      </c>
      <c r="E14" s="22">
        <f>IF(SER_hh_fech!E14=0,0,SER_hh_fech!E14/SER_summary!E$26)</f>
        <v>115.16767080475435</v>
      </c>
      <c r="F14" s="22">
        <f>IF(SER_hh_fech!F14=0,0,SER_hh_fech!F14/SER_summary!F$26)</f>
        <v>108.59933075417869</v>
      </c>
      <c r="G14" s="22">
        <f>IF(SER_hh_fech!G14=0,0,SER_hh_fech!G14/SER_summary!G$26)</f>
        <v>102.71383867255838</v>
      </c>
      <c r="H14" s="22">
        <f>IF(SER_hh_fech!H14=0,0,SER_hh_fech!H14/SER_summary!H$26)</f>
        <v>113.61025810188787</v>
      </c>
      <c r="I14" s="22">
        <f>IF(SER_hh_fech!I14=0,0,SER_hh_fech!I14/SER_summary!I$26)</f>
        <v>79.854289837155349</v>
      </c>
      <c r="J14" s="22">
        <f>IF(SER_hh_fech!J14=0,0,SER_hh_fech!J14/SER_summary!J$26)</f>
        <v>93.995352518022443</v>
      </c>
      <c r="K14" s="22">
        <f>IF(SER_hh_fech!K14=0,0,SER_hh_fech!K14/SER_summary!K$26)</f>
        <v>89.894723339127154</v>
      </c>
      <c r="L14" s="22">
        <f>IF(SER_hh_fech!L14=0,0,SER_hh_fech!L14/SER_summary!L$26)</f>
        <v>104.63512837475891</v>
      </c>
      <c r="M14" s="22">
        <f>IF(SER_hh_fech!M14=0,0,SER_hh_fech!M14/SER_summary!M$26)</f>
        <v>84.211932461836696</v>
      </c>
      <c r="N14" s="22">
        <f>IF(SER_hh_fech!N14=0,0,SER_hh_fech!N14/SER_summary!N$26)</f>
        <v>91.694458605066018</v>
      </c>
      <c r="O14" s="22">
        <f>IF(SER_hh_fech!O14=0,0,SER_hh_fech!O14/SER_summary!O$26)</f>
        <v>96.872437699052313</v>
      </c>
      <c r="P14" s="22">
        <f>IF(SER_hh_fech!P14=0,0,SER_hh_fech!P14/SER_summary!P$26)</f>
        <v>88.488844922335929</v>
      </c>
      <c r="Q14" s="22">
        <f>IF(SER_hh_fech!Q14=0,0,SER_hh_fech!Q14/SER_summary!Q$26)</f>
        <v>98.017632181962114</v>
      </c>
    </row>
    <row r="15" spans="1:17" ht="12" customHeight="1" x14ac:dyDescent="0.25">
      <c r="A15" s="105" t="s">
        <v>108</v>
      </c>
      <c r="B15" s="104">
        <f>IF(SER_hh_fech!B15=0,0,SER_hh_fech!B15/SER_summary!B$26)</f>
        <v>1.4246367174081767</v>
      </c>
      <c r="C15" s="104">
        <f>IF(SER_hh_fech!C15=0,0,SER_hh_fech!C15/SER_summary!C$26)</f>
        <v>1.5391379572594883</v>
      </c>
      <c r="D15" s="104">
        <f>IF(SER_hh_fech!D15=0,0,SER_hh_fech!D15/SER_summary!D$26)</f>
        <v>1.5155085445289018</v>
      </c>
      <c r="E15" s="104">
        <f>IF(SER_hh_fech!E15=0,0,SER_hh_fech!E15/SER_summary!E$26)</f>
        <v>1.6217716358516656</v>
      </c>
      <c r="F15" s="104">
        <f>IF(SER_hh_fech!F15=0,0,SER_hh_fech!F15/SER_summary!F$26)</f>
        <v>1.5254240270530228</v>
      </c>
      <c r="G15" s="104">
        <f>IF(SER_hh_fech!G15=0,0,SER_hh_fech!G15/SER_summary!G$26)</f>
        <v>1.4534620979229567</v>
      </c>
      <c r="H15" s="104">
        <f>IF(SER_hh_fech!H15=0,0,SER_hh_fech!H15/SER_summary!H$26)</f>
        <v>1.6810451870225238</v>
      </c>
      <c r="I15" s="104">
        <f>IF(SER_hh_fech!I15=0,0,SER_hh_fech!I15/SER_summary!I$26)</f>
        <v>1.160211177432924</v>
      </c>
      <c r="J15" s="104">
        <f>IF(SER_hh_fech!J15=0,0,SER_hh_fech!J15/SER_summary!J$26)</f>
        <v>1.3940477418820492</v>
      </c>
      <c r="K15" s="104">
        <f>IF(SER_hh_fech!K15=0,0,SER_hh_fech!K15/SER_summary!K$26)</f>
        <v>1.3323442256420548</v>
      </c>
      <c r="L15" s="104">
        <f>IF(SER_hh_fech!L15=0,0,SER_hh_fech!L15/SER_summary!L$26)</f>
        <v>1.5058035640840037</v>
      </c>
      <c r="M15" s="104">
        <f>IF(SER_hh_fech!M15=0,0,SER_hh_fech!M15/SER_summary!M$26)</f>
        <v>1.2721361691441126</v>
      </c>
      <c r="N15" s="104">
        <f>IF(SER_hh_fech!N15=0,0,SER_hh_fech!N15/SER_summary!N$26)</f>
        <v>1.3680022930531486</v>
      </c>
      <c r="O15" s="104">
        <f>IF(SER_hh_fech!O15=0,0,SER_hh_fech!O15/SER_summary!O$26)</f>
        <v>1.5351830671581703</v>
      </c>
      <c r="P15" s="104">
        <f>IF(SER_hh_fech!P15=0,0,SER_hh_fech!P15/SER_summary!P$26)</f>
        <v>1.3771547850421237</v>
      </c>
      <c r="Q15" s="104">
        <f>IF(SER_hh_fech!Q15=0,0,SER_hh_fech!Q15/SER_summary!Q$26)</f>
        <v>1.5001605259910917</v>
      </c>
    </row>
    <row r="16" spans="1:17" ht="12.95" customHeight="1" x14ac:dyDescent="0.25">
      <c r="A16" s="90" t="s">
        <v>102</v>
      </c>
      <c r="B16" s="101">
        <f>IF(SER_hh_fech!B16=0,0,SER_hh_fech!B16/SER_summary!B$26)</f>
        <v>13.980072782094433</v>
      </c>
      <c r="C16" s="101">
        <f>IF(SER_hh_fech!C16=0,0,SER_hh_fech!C16/SER_summary!C$26)</f>
        <v>13.686756768859606</v>
      </c>
      <c r="D16" s="101">
        <f>IF(SER_hh_fech!D16=0,0,SER_hh_fech!D16/SER_summary!D$26)</f>
        <v>13.403123072737902</v>
      </c>
      <c r="E16" s="101">
        <f>IF(SER_hh_fech!E16=0,0,SER_hh_fech!E16/SER_summary!E$26)</f>
        <v>13.182362422108309</v>
      </c>
      <c r="F16" s="101">
        <f>IF(SER_hh_fech!F16=0,0,SER_hh_fech!F16/SER_summary!F$26)</f>
        <v>12.992505031917212</v>
      </c>
      <c r="G16" s="101">
        <f>IF(SER_hh_fech!G16=0,0,SER_hh_fech!G16/SER_summary!G$26)</f>
        <v>12.816873120166004</v>
      </c>
      <c r="H16" s="101">
        <f>IF(SER_hh_fech!H16=0,0,SER_hh_fech!H16/SER_summary!H$26)</f>
        <v>12.664450310997523</v>
      </c>
      <c r="I16" s="101">
        <f>IF(SER_hh_fech!I16=0,0,SER_hh_fech!I16/SER_summary!I$26)</f>
        <v>12.495932030083656</v>
      </c>
      <c r="J16" s="101">
        <f>IF(SER_hh_fech!J16=0,0,SER_hh_fech!J16/SER_summary!J$26)</f>
        <v>12.378633895802121</v>
      </c>
      <c r="K16" s="101">
        <f>IF(SER_hh_fech!K16=0,0,SER_hh_fech!K16/SER_summary!K$26)</f>
        <v>12.09973586003251</v>
      </c>
      <c r="L16" s="101">
        <f>IF(SER_hh_fech!L16=0,0,SER_hh_fech!L16/SER_summary!L$26)</f>
        <v>11.92943884081437</v>
      </c>
      <c r="M16" s="101">
        <f>IF(SER_hh_fech!M16=0,0,SER_hh_fech!M16/SER_summary!M$26)</f>
        <v>11.684053978907389</v>
      </c>
      <c r="N16" s="101">
        <f>IF(SER_hh_fech!N16=0,0,SER_hh_fech!N16/SER_summary!N$26)</f>
        <v>11.447633478071648</v>
      </c>
      <c r="O16" s="101">
        <f>IF(SER_hh_fech!O16=0,0,SER_hh_fech!O16/SER_summary!O$26)</f>
        <v>11.213699742710524</v>
      </c>
      <c r="P16" s="101">
        <f>IF(SER_hh_fech!P16=0,0,SER_hh_fech!P16/SER_summary!P$26)</f>
        <v>10.943323237249324</v>
      </c>
      <c r="Q16" s="101">
        <f>IF(SER_hh_fech!Q16=0,0,SER_hh_fech!Q16/SER_summary!Q$26)</f>
        <v>10.450545494946663</v>
      </c>
    </row>
    <row r="17" spans="1:17" ht="12.95" customHeight="1" x14ac:dyDescent="0.25">
      <c r="A17" s="88" t="s">
        <v>101</v>
      </c>
      <c r="B17" s="103">
        <f>IF(SER_hh_fech!B17=0,0,SER_hh_fech!B17/SER_summary!B$26)</f>
        <v>1.7992933021380373</v>
      </c>
      <c r="C17" s="103">
        <f>IF(SER_hh_fech!C17=0,0,SER_hh_fech!C17/SER_summary!C$26)</f>
        <v>1.8776435019932576</v>
      </c>
      <c r="D17" s="103">
        <f>IF(SER_hh_fech!D17=0,0,SER_hh_fech!D17/SER_summary!D$26)</f>
        <v>1.991083109653802</v>
      </c>
      <c r="E17" s="103">
        <f>IF(SER_hh_fech!E17=0,0,SER_hh_fech!E17/SER_summary!E$26)</f>
        <v>2.0797337580877273</v>
      </c>
      <c r="F17" s="103">
        <f>IF(SER_hh_fech!F17=0,0,SER_hh_fech!F17/SER_summary!F$26)</f>
        <v>2.1946068446404228</v>
      </c>
      <c r="G17" s="103">
        <f>IF(SER_hh_fech!G17=0,0,SER_hh_fech!G17/SER_summary!G$26)</f>
        <v>2.321417518789719</v>
      </c>
      <c r="H17" s="103">
        <f>IF(SER_hh_fech!H17=0,0,SER_hh_fech!H17/SER_summary!H$26)</f>
        <v>2.457209158964528</v>
      </c>
      <c r="I17" s="103">
        <f>IF(SER_hh_fech!I17=0,0,SER_hh_fech!I17/SER_summary!I$26)</f>
        <v>2.6500133903309897</v>
      </c>
      <c r="J17" s="103">
        <f>IF(SER_hh_fech!J17=0,0,SER_hh_fech!J17/SER_summary!J$26)</f>
        <v>2.7765920521653511</v>
      </c>
      <c r="K17" s="103">
        <f>IF(SER_hh_fech!K17=0,0,SER_hh_fech!K17/SER_summary!K$26)</f>
        <v>2.9390195978731462</v>
      </c>
      <c r="L17" s="103">
        <f>IF(SER_hh_fech!L17=0,0,SER_hh_fech!L17/SER_summary!L$26)</f>
        <v>3.0753854098000799</v>
      </c>
      <c r="M17" s="103">
        <f>IF(SER_hh_fech!M17=0,0,SER_hh_fech!M17/SER_summary!M$26)</f>
        <v>3.2213595676877831</v>
      </c>
      <c r="N17" s="103">
        <f>IF(SER_hh_fech!N17=0,0,SER_hh_fech!N17/SER_summary!N$26)</f>
        <v>3.2880158747508332</v>
      </c>
      <c r="O17" s="103">
        <f>IF(SER_hh_fech!O17=0,0,SER_hh_fech!O17/SER_summary!O$26)</f>
        <v>3.3845438273905666</v>
      </c>
      <c r="P17" s="103">
        <f>IF(SER_hh_fech!P17=0,0,SER_hh_fech!P17/SER_summary!P$26)</f>
        <v>3.5305055834972032</v>
      </c>
      <c r="Q17" s="103">
        <f>IF(SER_hh_fech!Q17=0,0,SER_hh_fech!Q17/SER_summary!Q$26)</f>
        <v>3.6353074553302576</v>
      </c>
    </row>
    <row r="18" spans="1:17" ht="12" customHeight="1" x14ac:dyDescent="0.25">
      <c r="A18" s="88" t="s">
        <v>100</v>
      </c>
      <c r="B18" s="103">
        <f>IF(SER_hh_fech!B18=0,0,SER_hh_fech!B18/SER_summary!B$26)</f>
        <v>14.061855032157435</v>
      </c>
      <c r="C18" s="103">
        <f>IF(SER_hh_fech!C18=0,0,SER_hh_fech!C18/SER_summary!C$26)</f>
        <v>13.76181515476579</v>
      </c>
      <c r="D18" s="103">
        <f>IF(SER_hh_fech!D18=0,0,SER_hh_fech!D18/SER_summary!D$26)</f>
        <v>13.471296157795537</v>
      </c>
      <c r="E18" s="103">
        <f>IF(SER_hh_fech!E18=0,0,SER_hh_fech!E18/SER_summary!E$26)</f>
        <v>13.255048265037761</v>
      </c>
      <c r="F18" s="103">
        <f>IF(SER_hh_fech!F18=0,0,SER_hh_fech!F18/SER_summary!F$26)</f>
        <v>13.068859980324603</v>
      </c>
      <c r="G18" s="103">
        <f>IF(SER_hh_fech!G18=0,0,SER_hh_fech!G18/SER_summary!G$26)</f>
        <v>12.897868785855195</v>
      </c>
      <c r="H18" s="103">
        <f>IF(SER_hh_fech!H18=0,0,SER_hh_fech!H18/SER_summary!H$26)</f>
        <v>12.744166385745341</v>
      </c>
      <c r="I18" s="103">
        <f>IF(SER_hh_fech!I18=0,0,SER_hh_fech!I18/SER_summary!I$26)</f>
        <v>12.59335575294577</v>
      </c>
      <c r="J18" s="103">
        <f>IF(SER_hh_fech!J18=0,0,SER_hh_fech!J18/SER_summary!J$26)</f>
        <v>12.483450732589139</v>
      </c>
      <c r="K18" s="103">
        <f>IF(SER_hh_fech!K18=0,0,SER_hh_fech!K18/SER_summary!K$26)</f>
        <v>12.207171222597363</v>
      </c>
      <c r="L18" s="103">
        <f>IF(SER_hh_fech!L18=0,0,SER_hh_fech!L18/SER_summary!L$26)</f>
        <v>12.049383900399674</v>
      </c>
      <c r="M18" s="103">
        <f>IF(SER_hh_fech!M18=0,0,SER_hh_fech!M18/SER_summary!M$26)</f>
        <v>11.79929887257553</v>
      </c>
      <c r="N18" s="103">
        <f>IF(SER_hh_fech!N18=0,0,SER_hh_fech!N18/SER_summary!N$26)</f>
        <v>11.570468722431938</v>
      </c>
      <c r="O18" s="103">
        <f>IF(SER_hh_fech!O18=0,0,SER_hh_fech!O18/SER_summary!O$26)</f>
        <v>11.351438498884992</v>
      </c>
      <c r="P18" s="103">
        <f>IF(SER_hh_fech!P18=0,0,SER_hh_fech!P18/SER_summary!P$26)</f>
        <v>11.102539163826373</v>
      </c>
      <c r="Q18" s="103">
        <f>IF(SER_hh_fech!Q18=0,0,SER_hh_fech!Q18/SER_summary!Q$26)</f>
        <v>10.638324639373804</v>
      </c>
    </row>
    <row r="19" spans="1:17" ht="12.95" customHeight="1" x14ac:dyDescent="0.25">
      <c r="A19" s="90" t="s">
        <v>47</v>
      </c>
      <c r="B19" s="101">
        <f>IF(SER_hh_fech!B19=0,0,SER_hh_fech!B19/SER_summary!B$26)</f>
        <v>21.420213547879641</v>
      </c>
      <c r="C19" s="101">
        <f>IF(SER_hh_fech!C19=0,0,SER_hh_fech!C19/SER_summary!C$26)</f>
        <v>21.467352698492554</v>
      </c>
      <c r="D19" s="101">
        <f>IF(SER_hh_fech!D19=0,0,SER_hh_fech!D19/SER_summary!D$26)</f>
        <v>21.395968125295617</v>
      </c>
      <c r="E19" s="101">
        <f>IF(SER_hh_fech!E19=0,0,SER_hh_fech!E19/SER_summary!E$26)</f>
        <v>21.182480249637212</v>
      </c>
      <c r="F19" s="101">
        <f>IF(SER_hh_fech!F19=0,0,SER_hh_fech!F19/SER_summary!F$26)</f>
        <v>20.966355051585396</v>
      </c>
      <c r="G19" s="101">
        <f>IF(SER_hh_fech!G19=0,0,SER_hh_fech!G19/SER_summary!G$26)</f>
        <v>20.788056093075841</v>
      </c>
      <c r="H19" s="101">
        <f>IF(SER_hh_fech!H19=0,0,SER_hh_fech!H19/SER_summary!H$26)</f>
        <v>20.868591983742366</v>
      </c>
      <c r="I19" s="101">
        <f>IF(SER_hh_fech!I19=0,0,SER_hh_fech!I19/SER_summary!I$26)</f>
        <v>20.66624642775113</v>
      </c>
      <c r="J19" s="101">
        <f>IF(SER_hh_fech!J19=0,0,SER_hh_fech!J19/SER_summary!J$26)</f>
        <v>20.597310663938199</v>
      </c>
      <c r="K19" s="101">
        <f>IF(SER_hh_fech!K19=0,0,SER_hh_fech!K19/SER_summary!K$26)</f>
        <v>20.742246976710177</v>
      </c>
      <c r="L19" s="101">
        <f>IF(SER_hh_fech!L19=0,0,SER_hh_fech!L19/SER_summary!L$26)</f>
        <v>20.498581466299711</v>
      </c>
      <c r="M19" s="101">
        <f>IF(SER_hh_fech!M19=0,0,SER_hh_fech!M19/SER_summary!M$26)</f>
        <v>20.689992250398241</v>
      </c>
      <c r="N19" s="101">
        <f>IF(SER_hh_fech!N19=0,0,SER_hh_fech!N19/SER_summary!N$26)</f>
        <v>20.766362871715703</v>
      </c>
      <c r="O19" s="101">
        <f>IF(SER_hh_fech!O19=0,0,SER_hh_fech!O19/SER_summary!O$26)</f>
        <v>20.78672938983858</v>
      </c>
      <c r="P19" s="101">
        <f>IF(SER_hh_fech!P19=0,0,SER_hh_fech!P19/SER_summary!P$26)</f>
        <v>20.917087227831384</v>
      </c>
      <c r="Q19" s="101">
        <f>IF(SER_hh_fech!Q19=0,0,SER_hh_fech!Q19/SER_summary!Q$26)</f>
        <v>20.955155172945702</v>
      </c>
    </row>
    <row r="20" spans="1:17" ht="12" customHeight="1" x14ac:dyDescent="0.25">
      <c r="A20" s="88" t="s">
        <v>38</v>
      </c>
      <c r="B20" s="100">
        <f>IF(SER_hh_fech!B20=0,0,SER_hh_fech!B20/SER_summary!B$26)</f>
        <v>0</v>
      </c>
      <c r="C20" s="100">
        <f>IF(SER_hh_fech!C20=0,0,SER_hh_fech!C20/SER_summary!C$26)</f>
        <v>0</v>
      </c>
      <c r="D20" s="100">
        <f>IF(SER_hh_fech!D20=0,0,SER_hh_fech!D20/SER_summary!D$26)</f>
        <v>0</v>
      </c>
      <c r="E20" s="100">
        <f>IF(SER_hh_fech!E20=0,0,SER_hh_fech!E20/SER_summary!E$26)</f>
        <v>0</v>
      </c>
      <c r="F20" s="100">
        <f>IF(SER_hh_fech!F20=0,0,SER_hh_fech!F20/SER_summary!F$26)</f>
        <v>0</v>
      </c>
      <c r="G20" s="100">
        <f>IF(SER_hh_fech!G20=0,0,SER_hh_fech!G20/SER_summary!G$26)</f>
        <v>0</v>
      </c>
      <c r="H20" s="100">
        <f>IF(SER_hh_fech!H20=0,0,SER_hh_fech!H20/SER_summary!H$26)</f>
        <v>0</v>
      </c>
      <c r="I20" s="100">
        <f>IF(SER_hh_fech!I20=0,0,SER_hh_fech!I20/SER_summary!I$26)</f>
        <v>0</v>
      </c>
      <c r="J20" s="100">
        <f>IF(SER_hh_fech!J20=0,0,SER_hh_fech!J20/SER_summary!J$26)</f>
        <v>0</v>
      </c>
      <c r="K20" s="100">
        <f>IF(SER_hh_fech!K20=0,0,SER_hh_fech!K20/SER_summary!K$26)</f>
        <v>0</v>
      </c>
      <c r="L20" s="100">
        <f>IF(SER_hh_fech!L20=0,0,SER_hh_fech!L20/SER_summary!L$26)</f>
        <v>0</v>
      </c>
      <c r="M20" s="100">
        <f>IF(SER_hh_fech!M20=0,0,SER_hh_fech!M20/SER_summary!M$26)</f>
        <v>0</v>
      </c>
      <c r="N20" s="100">
        <f>IF(SER_hh_fech!N20=0,0,SER_hh_fech!N20/SER_summary!N$26)</f>
        <v>0</v>
      </c>
      <c r="O20" s="100">
        <f>IF(SER_hh_fech!O20=0,0,SER_hh_fech!O20/SER_summary!O$26)</f>
        <v>0</v>
      </c>
      <c r="P20" s="100">
        <f>IF(SER_hh_fech!P20=0,0,SER_hh_fech!P20/SER_summary!P$26)</f>
        <v>0</v>
      </c>
      <c r="Q20" s="100">
        <f>IF(SER_hh_fech!Q20=0,0,SER_hh_fech!Q20/SER_summary!Q$26)</f>
        <v>0</v>
      </c>
    </row>
    <row r="21" spans="1:17" s="28" customFormat="1" ht="12" customHeight="1" x14ac:dyDescent="0.25">
      <c r="A21" s="88" t="s">
        <v>66</v>
      </c>
      <c r="B21" s="100">
        <f>IF(SER_hh_fech!B21=0,0,SER_hh_fech!B21/SER_summary!B$26)</f>
        <v>22.582110190803519</v>
      </c>
      <c r="C21" s="100">
        <f>IF(SER_hh_fech!C21=0,0,SER_hh_fech!C21/SER_summary!C$26)</f>
        <v>22.51051349509196</v>
      </c>
      <c r="D21" s="100">
        <f>IF(SER_hh_fech!D21=0,0,SER_hh_fech!D21/SER_summary!D$26)</f>
        <v>22.385048384285056</v>
      </c>
      <c r="E21" s="100">
        <f>IF(SER_hh_fech!E21=0,0,SER_hh_fech!E21/SER_summary!E$26)</f>
        <v>22.429051562617563</v>
      </c>
      <c r="F21" s="100">
        <f>IF(SER_hh_fech!F21=0,0,SER_hh_fech!F21/SER_summary!F$26)</f>
        <v>22.367958850023111</v>
      </c>
      <c r="G21" s="100">
        <f>IF(SER_hh_fech!G21=0,0,SER_hh_fech!G21/SER_summary!G$26)</f>
        <v>22.10498781632316</v>
      </c>
      <c r="H21" s="100">
        <f>IF(SER_hh_fech!H21=0,0,SER_hh_fech!H21/SER_summary!H$26)</f>
        <v>22.223335191747999</v>
      </c>
      <c r="I21" s="100">
        <f>IF(SER_hh_fech!I21=0,0,SER_hh_fech!I21/SER_summary!I$26)</f>
        <v>22.083860916454615</v>
      </c>
      <c r="J21" s="100">
        <f>IF(SER_hh_fech!J21=0,0,SER_hh_fech!J21/SER_summary!J$26)</f>
        <v>22.058828817726816</v>
      </c>
      <c r="K21" s="100">
        <f>IF(SER_hh_fech!K21=0,0,SER_hh_fech!K21/SER_summary!K$26)</f>
        <v>22.20566365629049</v>
      </c>
      <c r="L21" s="100">
        <f>IF(SER_hh_fech!L21=0,0,SER_hh_fech!L21/SER_summary!L$26)</f>
        <v>21.936464272017346</v>
      </c>
      <c r="M21" s="100">
        <f>IF(SER_hh_fech!M21=0,0,SER_hh_fech!M21/SER_summary!M$26)</f>
        <v>22.141344707094799</v>
      </c>
      <c r="N21" s="100">
        <f>IF(SER_hh_fech!N21=0,0,SER_hh_fech!N21/SER_summary!N$26)</f>
        <v>22.23590161867196</v>
      </c>
      <c r="O21" s="100">
        <f>IF(SER_hh_fech!O21=0,0,SER_hh_fech!O21/SER_summary!O$26)</f>
        <v>22.245673604690104</v>
      </c>
      <c r="P21" s="100">
        <f>IF(SER_hh_fech!P21=0,0,SER_hh_fech!P21/SER_summary!P$26)</f>
        <v>22.126032187698385</v>
      </c>
      <c r="Q21" s="100">
        <f>IF(SER_hh_fech!Q21=0,0,SER_hh_fech!Q21/SER_summary!Q$26)</f>
        <v>22.12953900664721</v>
      </c>
    </row>
    <row r="22" spans="1:17" ht="12" customHeight="1" x14ac:dyDescent="0.25">
      <c r="A22" s="88" t="s">
        <v>99</v>
      </c>
      <c r="B22" s="100">
        <f>IF(SER_hh_fech!B22=0,0,SER_hh_fech!B22/SER_summary!B$26)</f>
        <v>23.227313339112193</v>
      </c>
      <c r="C22" s="100">
        <f>IF(SER_hh_fech!C22=0,0,SER_hh_fech!C22/SER_summary!C$26)</f>
        <v>23.15367102352317</v>
      </c>
      <c r="D22" s="100">
        <f>IF(SER_hh_fech!D22=0,0,SER_hh_fech!D22/SER_summary!D$26)</f>
        <v>23.024621195264611</v>
      </c>
      <c r="E22" s="100">
        <f>IF(SER_hh_fech!E22=0,0,SER_hh_fech!E22/SER_summary!E$26)</f>
        <v>23.069881607263774</v>
      </c>
      <c r="F22" s="100">
        <f>IF(SER_hh_fech!F22=0,0,SER_hh_fech!F22/SER_summary!F$26)</f>
        <v>23.007043388595189</v>
      </c>
      <c r="G22" s="100">
        <f>IF(SER_hh_fech!G22=0,0,SER_hh_fech!G22/SER_summary!G$26)</f>
        <v>22.736558896789525</v>
      </c>
      <c r="H22" s="100">
        <f>IF(SER_hh_fech!H22=0,0,SER_hh_fech!H22/SER_summary!H$26)</f>
        <v>22.858287625797935</v>
      </c>
      <c r="I22" s="100">
        <f>IF(SER_hh_fech!I22=0,0,SER_hh_fech!I22/SER_summary!I$26)</f>
        <v>22.698338290089588</v>
      </c>
      <c r="J22" s="100">
        <f>IF(SER_hh_fech!J22=0,0,SER_hh_fech!J22/SER_summary!J$26)</f>
        <v>22.7055565733985</v>
      </c>
      <c r="K22" s="100">
        <f>IF(SER_hh_fech!K22=0,0,SER_hh_fech!K22/SER_summary!K$26)</f>
        <v>22.840111189327356</v>
      </c>
      <c r="L22" s="100">
        <f>IF(SER_hh_fech!L22=0,0,SER_hh_fech!L22/SER_summary!L$26)</f>
        <v>22.563220394074996</v>
      </c>
      <c r="M22" s="100">
        <f>IF(SER_hh_fech!M22=0,0,SER_hh_fech!M22/SER_summary!M$26)</f>
        <v>22.774031393194502</v>
      </c>
      <c r="N22" s="100">
        <f>IF(SER_hh_fech!N22=0,0,SER_hh_fech!N22/SER_summary!N$26)</f>
        <v>22.864030633027468</v>
      </c>
      <c r="O22" s="100">
        <f>IF(SER_hh_fech!O22=0,0,SER_hh_fech!O22/SER_summary!O$26)</f>
        <v>22.845387424653143</v>
      </c>
      <c r="P22" s="100">
        <f>IF(SER_hh_fech!P22=0,0,SER_hh_fech!P22/SER_summary!P$26)</f>
        <v>22.744258868767293</v>
      </c>
      <c r="Q22" s="100">
        <f>IF(SER_hh_fech!Q22=0,0,SER_hh_fech!Q22/SER_summary!Q$26)</f>
        <v>22.707960901427672</v>
      </c>
    </row>
    <row r="23" spans="1:17" ht="12" customHeight="1" x14ac:dyDescent="0.25">
      <c r="A23" s="88" t="s">
        <v>98</v>
      </c>
      <c r="B23" s="100">
        <f>IF(SER_hh_fech!B23=0,0,SER_hh_fech!B23/SER_summary!B$26)</f>
        <v>21.678825783171369</v>
      </c>
      <c r="C23" s="100">
        <f>IF(SER_hh_fech!C23=0,0,SER_hh_fech!C23/SER_summary!C$26)</f>
        <v>21.610092955288287</v>
      </c>
      <c r="D23" s="100">
        <f>IF(SER_hh_fech!D23=0,0,SER_hh_fech!D23/SER_summary!D$26)</f>
        <v>21.48964644891365</v>
      </c>
      <c r="E23" s="100">
        <f>IF(SER_hh_fech!E23=0,0,SER_hh_fech!E23/SER_summary!E$26)</f>
        <v>21.531889500112847</v>
      </c>
      <c r="F23" s="100">
        <f>IF(SER_hh_fech!F23=0,0,SER_hh_fech!F23/SER_summary!F$26)</f>
        <v>21.473240496022175</v>
      </c>
      <c r="G23" s="100">
        <f>IF(SER_hh_fech!G23=0,0,SER_hh_fech!G23/SER_summary!G$26)</f>
        <v>21.220788303670226</v>
      </c>
      <c r="H23" s="100">
        <f>IF(SER_hh_fech!H23=0,0,SER_hh_fech!H23/SER_summary!H$26)</f>
        <v>21.334401784078075</v>
      </c>
      <c r="I23" s="100">
        <f>IF(SER_hh_fech!I23=0,0,SER_hh_fech!I23/SER_summary!I$26)</f>
        <v>21.200506479796424</v>
      </c>
      <c r="J23" s="100">
        <f>IF(SER_hh_fech!J23=0,0,SER_hh_fech!J23/SER_summary!J$26)</f>
        <v>21.17647566501774</v>
      </c>
      <c r="K23" s="100">
        <f>IF(SER_hh_fech!K23=0,0,SER_hh_fech!K23/SER_summary!K$26)</f>
        <v>21.31743711003886</v>
      </c>
      <c r="L23" s="100">
        <f>IF(SER_hh_fech!L23=0,0,SER_hh_fech!L23/SER_summary!L$26)</f>
        <v>21.059005701136638</v>
      </c>
      <c r="M23" s="100">
        <f>IF(SER_hh_fech!M23=0,0,SER_hh_fech!M23/SER_summary!M$26)</f>
        <v>21.256010612585307</v>
      </c>
      <c r="N23" s="100">
        <f>IF(SER_hh_fech!N23=0,0,SER_hh_fech!N23/SER_summary!N$26)</f>
        <v>21.340949356110428</v>
      </c>
      <c r="O23" s="100">
        <f>IF(SER_hh_fech!O23=0,0,SER_hh_fech!O23/SER_summary!O$26)</f>
        <v>21.344837563616217</v>
      </c>
      <c r="P23" s="100">
        <f>IF(SER_hh_fech!P23=0,0,SER_hh_fech!P23/SER_summary!P$26)</f>
        <v>21.223801981628643</v>
      </c>
      <c r="Q23" s="100">
        <f>IF(SER_hh_fech!Q23=0,0,SER_hh_fech!Q23/SER_summary!Q$26)</f>
        <v>21.221129401238542</v>
      </c>
    </row>
    <row r="24" spans="1:17" ht="12" customHeight="1" x14ac:dyDescent="0.25">
      <c r="A24" s="88" t="s">
        <v>34</v>
      </c>
      <c r="B24" s="100">
        <f>IF(SER_hh_fech!B24=0,0,SER_hh_fech!B24/SER_summary!B$26)</f>
        <v>0</v>
      </c>
      <c r="C24" s="100">
        <f>IF(SER_hh_fech!C24=0,0,SER_hh_fech!C24/SER_summary!C$26)</f>
        <v>0</v>
      </c>
      <c r="D24" s="100">
        <f>IF(SER_hh_fech!D24=0,0,SER_hh_fech!D24/SER_summary!D$26)</f>
        <v>0</v>
      </c>
      <c r="E24" s="100">
        <f>IF(SER_hh_fech!E24=0,0,SER_hh_fech!E24/SER_summary!E$26)</f>
        <v>0</v>
      </c>
      <c r="F24" s="100">
        <f>IF(SER_hh_fech!F24=0,0,SER_hh_fech!F24/SER_summary!F$26)</f>
        <v>0</v>
      </c>
      <c r="G24" s="100">
        <f>IF(SER_hh_fech!G24=0,0,SER_hh_fech!G24/SER_summary!G$26)</f>
        <v>0</v>
      </c>
      <c r="H24" s="100">
        <f>IF(SER_hh_fech!H24=0,0,SER_hh_fech!H24/SER_summary!H$26)</f>
        <v>0</v>
      </c>
      <c r="I24" s="100">
        <f>IF(SER_hh_fech!I24=0,0,SER_hh_fech!I24/SER_summary!I$26)</f>
        <v>0</v>
      </c>
      <c r="J24" s="100">
        <f>IF(SER_hh_fech!J24=0,0,SER_hh_fech!J24/SER_summary!J$26)</f>
        <v>0</v>
      </c>
      <c r="K24" s="100">
        <f>IF(SER_hh_fech!K24=0,0,SER_hh_fech!K24/SER_summary!K$26)</f>
        <v>0</v>
      </c>
      <c r="L24" s="100">
        <f>IF(SER_hh_fech!L24=0,0,SER_hh_fech!L24/SER_summary!L$26)</f>
        <v>0</v>
      </c>
      <c r="M24" s="100">
        <f>IF(SER_hh_fech!M24=0,0,SER_hh_fech!M24/SER_summary!M$26)</f>
        <v>0</v>
      </c>
      <c r="N24" s="100">
        <f>IF(SER_hh_fech!N24=0,0,SER_hh_fech!N24/SER_summary!N$26)</f>
        <v>0</v>
      </c>
      <c r="O24" s="100">
        <f>IF(SER_hh_fech!O24=0,0,SER_hh_fech!O24/SER_summary!O$26)</f>
        <v>0</v>
      </c>
      <c r="P24" s="100">
        <f>IF(SER_hh_fech!P24=0,0,SER_hh_fech!P24/SER_summary!P$26)</f>
        <v>0</v>
      </c>
      <c r="Q24" s="100">
        <f>IF(SER_hh_fech!Q24=0,0,SER_hh_fech!Q24/SER_summary!Q$26)</f>
        <v>0</v>
      </c>
    </row>
    <row r="25" spans="1:17" ht="12" customHeight="1" x14ac:dyDescent="0.25">
      <c r="A25" s="88" t="s">
        <v>42</v>
      </c>
      <c r="B25" s="100">
        <f>IF(SER_hh_fech!B25=0,0,SER_hh_fech!B25/SER_summary!B$26)</f>
        <v>0</v>
      </c>
      <c r="C25" s="100">
        <f>IF(SER_hh_fech!C25=0,0,SER_hh_fech!C25/SER_summary!C$26)</f>
        <v>0</v>
      </c>
      <c r="D25" s="100">
        <f>IF(SER_hh_fech!D25=0,0,SER_hh_fech!D25/SER_summary!D$26)</f>
        <v>0</v>
      </c>
      <c r="E25" s="100">
        <f>IF(SER_hh_fech!E25=0,0,SER_hh_fech!E25/SER_summary!E$26)</f>
        <v>16.95636298133887</v>
      </c>
      <c r="F25" s="100">
        <f>IF(SER_hh_fech!F25=0,0,SER_hh_fech!F25/SER_summary!F$26)</f>
        <v>16.910176890617478</v>
      </c>
      <c r="G25" s="100">
        <f>IF(SER_hh_fech!G25=0,0,SER_hh_fech!G25/SER_summary!G$26)</f>
        <v>16.810939796525307</v>
      </c>
      <c r="H25" s="100">
        <f>IF(SER_hh_fech!H25=0,0,SER_hh_fech!H25/SER_summary!H$26)</f>
        <v>16.30099304854792</v>
      </c>
      <c r="I25" s="100">
        <f>IF(SER_hh_fech!I25=0,0,SER_hh_fech!I25/SER_summary!I$26)</f>
        <v>16.695398852839695</v>
      </c>
      <c r="J25" s="100">
        <f>IF(SER_hh_fech!J25=0,0,SER_hh_fech!J25/SER_summary!J$26)</f>
        <v>16.660117450452471</v>
      </c>
      <c r="K25" s="100">
        <f>IF(SER_hh_fech!K25=0,0,SER_hh_fech!K25/SER_summary!K$26)</f>
        <v>16.688800172078682</v>
      </c>
      <c r="L25" s="100">
        <f>IF(SER_hh_fech!L25=0,0,SER_hh_fech!L25/SER_summary!L$26)</f>
        <v>16.583966989645113</v>
      </c>
      <c r="M25" s="100">
        <f>IF(SER_hh_fech!M25=0,0,SER_hh_fech!M25/SER_summary!M$26)</f>
        <v>16.739487382266596</v>
      </c>
      <c r="N25" s="100">
        <f>IF(SER_hh_fech!N25=0,0,SER_hh_fech!N25/SER_summary!N$26)</f>
        <v>16.809941837297835</v>
      </c>
      <c r="O25" s="100">
        <f>IF(SER_hh_fech!O25=0,0,SER_hh_fech!O25/SER_summary!O$26)</f>
        <v>16.817499086973587</v>
      </c>
      <c r="P25" s="100">
        <f>IF(SER_hh_fech!P25=0,0,SER_hh_fech!P25/SER_summary!P$26)</f>
        <v>16.727430667907218</v>
      </c>
      <c r="Q25" s="100">
        <f>IF(SER_hh_fech!Q25=0,0,SER_hh_fech!Q25/SER_summary!Q$26)</f>
        <v>16.733872074409128</v>
      </c>
    </row>
    <row r="26" spans="1:17" ht="12" customHeight="1" x14ac:dyDescent="0.25">
      <c r="A26" s="88" t="s">
        <v>30</v>
      </c>
      <c r="B26" s="22">
        <f>IF(SER_hh_fech!B26=0,0,SER_hh_fech!B26/SER_summary!B$26)</f>
        <v>17.655932842069237</v>
      </c>
      <c r="C26" s="22">
        <f>IF(SER_hh_fech!C26=0,0,SER_hh_fech!C26/SER_summary!C$26)</f>
        <v>17.596173792257886</v>
      </c>
      <c r="D26" s="22">
        <f>IF(SER_hh_fech!D26=0,0,SER_hh_fech!D26/SER_summary!D$26)</f>
        <v>17.504192755543492</v>
      </c>
      <c r="E26" s="22">
        <f>IF(SER_hh_fech!E26=0,0,SER_hh_fech!E26/SER_summary!E$26)</f>
        <v>17.54030980125512</v>
      </c>
      <c r="F26" s="22">
        <f>IF(SER_hh_fech!F26=0,0,SER_hh_fech!F26/SER_summary!F$26)</f>
        <v>17.49207303520733</v>
      </c>
      <c r="G26" s="22">
        <f>IF(SER_hh_fech!G26=0,0,SER_hh_fech!G26/SER_summary!G$26)</f>
        <v>17.190858475852995</v>
      </c>
      <c r="H26" s="22">
        <f>IF(SER_hh_fech!H26=0,0,SER_hh_fech!H26/SER_summary!H$26)</f>
        <v>17.812601820395159</v>
      </c>
      <c r="I26" s="22">
        <f>IF(SER_hh_fech!I26=0,0,SER_hh_fech!I26/SER_summary!I$26)</f>
        <v>17.292401385267169</v>
      </c>
      <c r="J26" s="22">
        <f>IF(SER_hh_fech!J26=0,0,SER_hh_fech!J26/SER_summary!J$26)</f>
        <v>17.234882158738273</v>
      </c>
      <c r="K26" s="22">
        <f>IF(SER_hh_fech!K26=0,0,SER_hh_fech!K26/SER_summary!K$26)</f>
        <v>17.433661709924767</v>
      </c>
      <c r="L26" s="22">
        <f>IF(SER_hh_fech!L26=0,0,SER_hh_fech!L26/SER_summary!L$26)</f>
        <v>17.191242903137731</v>
      </c>
      <c r="M26" s="22">
        <f>IF(SER_hh_fech!M26=0,0,SER_hh_fech!M26/SER_summary!M$26)</f>
        <v>17.395303921348745</v>
      </c>
      <c r="N26" s="22">
        <f>IF(SER_hh_fech!N26=0,0,SER_hh_fech!N26/SER_summary!N$26)</f>
        <v>17.553490638269267</v>
      </c>
      <c r="O26" s="22">
        <f>IF(SER_hh_fech!O26=0,0,SER_hh_fech!O26/SER_summary!O$26)</f>
        <v>17.609051415477381</v>
      </c>
      <c r="P26" s="22">
        <f>IF(SER_hh_fech!P26=0,0,SER_hh_fech!P26/SER_summary!P$26)</f>
        <v>17.692342630576945</v>
      </c>
      <c r="Q26" s="22">
        <f>IF(SER_hh_fech!Q26=0,0,SER_hh_fech!Q26/SER_summary!Q$26)</f>
        <v>17.819868336001807</v>
      </c>
    </row>
    <row r="27" spans="1:17" ht="12" customHeight="1" x14ac:dyDescent="0.25">
      <c r="A27" s="93" t="s">
        <v>114</v>
      </c>
      <c r="B27" s="116">
        <f>IF(SER_hh_fech!B27=0,0,SER_hh_fech!B27/SER_summary!B$26)</f>
        <v>9.9811158616750065E-2</v>
      </c>
      <c r="C27" s="116">
        <f>IF(SER_hh_fech!C27=0,0,SER_hh_fech!C27/SER_summary!C$26)</f>
        <v>9.6937423855551444E-2</v>
      </c>
      <c r="D27" s="116">
        <f>IF(SER_hh_fech!D27=0,0,SER_hh_fech!D27/SER_summary!D$26)</f>
        <v>0.1066062151467875</v>
      </c>
      <c r="E27" s="116">
        <f>IF(SER_hh_fech!E27=0,0,SER_hh_fech!E27/SER_summary!E$26)</f>
        <v>9.8549459471866968E-2</v>
      </c>
      <c r="F27" s="116">
        <f>IF(SER_hh_fech!F27=0,0,SER_hh_fech!F27/SER_summary!F$26)</f>
        <v>0.10415658470969996</v>
      </c>
      <c r="G27" s="116">
        <f>IF(SER_hh_fech!G27=0,0,SER_hh_fech!G27/SER_summary!G$26)</f>
        <v>0.13220735051826843</v>
      </c>
      <c r="H27" s="116">
        <f>IF(SER_hh_fech!H27=0,0,SER_hh_fech!H27/SER_summary!H$26)</f>
        <v>0.13480056730001308</v>
      </c>
      <c r="I27" s="116">
        <f>IF(SER_hh_fech!I27=0,0,SER_hh_fech!I27/SER_summary!I$26)</f>
        <v>0.1658241528930747</v>
      </c>
      <c r="J27" s="116">
        <f>IF(SER_hh_fech!J27=0,0,SER_hh_fech!J27/SER_summary!J$26)</f>
        <v>0.15689314319401523</v>
      </c>
      <c r="K27" s="116">
        <f>IF(SER_hh_fech!K27=0,0,SER_hh_fech!K27/SER_summary!K$26)</f>
        <v>0.18449648092158907</v>
      </c>
      <c r="L27" s="116">
        <f>IF(SER_hh_fech!L27=0,0,SER_hh_fech!L27/SER_summary!L$26)</f>
        <v>0.21325906619304286</v>
      </c>
      <c r="M27" s="116">
        <f>IF(SER_hh_fech!M27=0,0,SER_hh_fech!M27/SER_summary!M$26)</f>
        <v>0.20325444938296136</v>
      </c>
      <c r="N27" s="116">
        <f>IF(SER_hh_fech!N27=0,0,SER_hh_fech!N27/SER_summary!N$26)</f>
        <v>0.22740131416008041</v>
      </c>
      <c r="O27" s="116">
        <f>IF(SER_hh_fech!O27=0,0,SER_hh_fech!O27/SER_summary!O$26)</f>
        <v>0.23774662440066227</v>
      </c>
      <c r="P27" s="116">
        <f>IF(SER_hh_fech!P27=0,0,SER_hh_fech!P27/SER_summary!P$26)</f>
        <v>0.221574762447906</v>
      </c>
      <c r="Q27" s="116">
        <f>IF(SER_hh_fech!Q27=0,0,SER_hh_fech!Q27/SER_summary!Q$26)</f>
        <v>0.23591070997386981</v>
      </c>
    </row>
    <row r="28" spans="1:17" ht="12" customHeight="1" x14ac:dyDescent="0.25">
      <c r="A28" s="91" t="s">
        <v>113</v>
      </c>
      <c r="B28" s="117">
        <f>IF(SER_hh_fech!B28=0,0,SER_hh_fech!B28/SER_summary!B$26)</f>
        <v>4.6380882263027825</v>
      </c>
      <c r="C28" s="117">
        <f>IF(SER_hh_fech!C28=0,0,SER_hh_fech!C28/SER_summary!C$26)</f>
        <v>4.3843918983574897</v>
      </c>
      <c r="D28" s="117">
        <f>IF(SER_hh_fech!D28=0,0,SER_hh_fech!D28/SER_summary!D$26)</f>
        <v>4.814102450024027</v>
      </c>
      <c r="E28" s="117">
        <f>IF(SER_hh_fech!E28=0,0,SER_hh_fech!E28/SER_summary!E$26)</f>
        <v>4.4319512491153148</v>
      </c>
      <c r="F28" s="117">
        <f>IF(SER_hh_fech!F28=0,0,SER_hh_fech!F28/SER_summary!F$26)</f>
        <v>4.4582446168160486</v>
      </c>
      <c r="G28" s="117">
        <f>IF(SER_hh_fech!G28=0,0,SER_hh_fech!G28/SER_summary!G$26)</f>
        <v>4.4491433114614463</v>
      </c>
      <c r="H28" s="117">
        <f>IF(SER_hh_fech!H28=0,0,SER_hh_fech!H28/SER_summary!H$26)</f>
        <v>4.5190044287362232</v>
      </c>
      <c r="I28" s="117">
        <f>IF(SER_hh_fech!I28=0,0,SER_hh_fech!I28/SER_summary!I$26)</f>
        <v>4.5452044728490542</v>
      </c>
      <c r="J28" s="117">
        <f>IF(SER_hh_fech!J28=0,0,SER_hh_fech!J28/SER_summary!J$26)</f>
        <v>4.2108742884496335</v>
      </c>
      <c r="K28" s="117">
        <f>IF(SER_hh_fech!K28=0,0,SER_hh_fech!K28/SER_summary!K$26)</f>
        <v>4.6414889373560637</v>
      </c>
      <c r="L28" s="117">
        <f>IF(SER_hh_fech!L28=0,0,SER_hh_fech!L28/SER_summary!L$26)</f>
        <v>4.629882921801574</v>
      </c>
      <c r="M28" s="117">
        <f>IF(SER_hh_fech!M28=0,0,SER_hh_fech!M28/SER_summary!M$26)</f>
        <v>4.3732831498494988</v>
      </c>
      <c r="N28" s="117">
        <f>IF(SER_hh_fech!N28=0,0,SER_hh_fech!N28/SER_summary!N$26)</f>
        <v>4.8486077696326069</v>
      </c>
      <c r="O28" s="117">
        <f>IF(SER_hh_fech!O28=0,0,SER_hh_fech!O28/SER_summary!O$26)</f>
        <v>4.9927773013403156</v>
      </c>
      <c r="P28" s="117">
        <f>IF(SER_hh_fech!P28=0,0,SER_hh_fech!P28/SER_summary!P$26)</f>
        <v>4.5049164500390617</v>
      </c>
      <c r="Q28" s="117">
        <f>IF(SER_hh_fech!Q28=0,0,SER_hh_fech!Q28/SER_summary!Q$26)</f>
        <v>4.6959668949186959</v>
      </c>
    </row>
    <row r="29" spans="1:17" ht="12.95" customHeight="1" x14ac:dyDescent="0.25">
      <c r="A29" s="90" t="s">
        <v>46</v>
      </c>
      <c r="B29" s="101">
        <f>IF(SER_hh_fech!B29=0,0,SER_hh_fech!B29/SER_summary!B$26)</f>
        <v>26.489002794516892</v>
      </c>
      <c r="C29" s="101">
        <f>IF(SER_hh_fech!C29=0,0,SER_hh_fech!C29/SER_summary!C$26)</f>
        <v>26.292063176650267</v>
      </c>
      <c r="D29" s="101">
        <f>IF(SER_hh_fech!D29=0,0,SER_hh_fech!D29/SER_summary!D$26)</f>
        <v>26.0357833463333</v>
      </c>
      <c r="E29" s="101">
        <f>IF(SER_hh_fech!E29=0,0,SER_hh_fech!E29/SER_summary!E$26)</f>
        <v>26.306997196352672</v>
      </c>
      <c r="F29" s="101">
        <f>IF(SER_hh_fech!F29=0,0,SER_hh_fech!F29/SER_summary!F$26)</f>
        <v>26.029251940679821</v>
      </c>
      <c r="G29" s="101">
        <f>IF(SER_hh_fech!G29=0,0,SER_hh_fech!G29/SER_summary!G$26)</f>
        <v>26.015540012058352</v>
      </c>
      <c r="H29" s="101">
        <f>IF(SER_hh_fech!H29=0,0,SER_hh_fech!H29/SER_summary!H$26)</f>
        <v>25.417427755355298</v>
      </c>
      <c r="I29" s="101">
        <f>IF(SER_hh_fech!I29=0,0,SER_hh_fech!I29/SER_summary!I$26)</f>
        <v>25.361818233475887</v>
      </c>
      <c r="J29" s="101">
        <f>IF(SER_hh_fech!J29=0,0,SER_hh_fech!J29/SER_summary!J$26)</f>
        <v>25.411329169587173</v>
      </c>
      <c r="K29" s="101">
        <f>IF(SER_hh_fech!K29=0,0,SER_hh_fech!K29/SER_summary!K$26)</f>
        <v>25.255389511193066</v>
      </c>
      <c r="L29" s="101">
        <f>IF(SER_hh_fech!L29=0,0,SER_hh_fech!L29/SER_summary!L$26)</f>
        <v>25.219523568927503</v>
      </c>
      <c r="M29" s="101">
        <f>IF(SER_hh_fech!M29=0,0,SER_hh_fech!M29/SER_summary!M$26)</f>
        <v>25.186644674342059</v>
      </c>
      <c r="N29" s="101">
        <f>IF(SER_hh_fech!N29=0,0,SER_hh_fech!N29/SER_summary!N$26)</f>
        <v>25.357791834267406</v>
      </c>
      <c r="O29" s="101">
        <f>IF(SER_hh_fech!O29=0,0,SER_hh_fech!O29/SER_summary!O$26)</f>
        <v>25.886027172714901</v>
      </c>
      <c r="P29" s="101">
        <f>IF(SER_hh_fech!P29=0,0,SER_hh_fech!P29/SER_summary!P$26)</f>
        <v>25.804394106108347</v>
      </c>
      <c r="Q29" s="101">
        <f>IF(SER_hh_fech!Q29=0,0,SER_hh_fech!Q29/SER_summary!Q$26)</f>
        <v>25.667177730420025</v>
      </c>
    </row>
    <row r="30" spans="1:17" ht="12" customHeight="1" x14ac:dyDescent="0.25">
      <c r="A30" s="88" t="s">
        <v>66</v>
      </c>
      <c r="B30" s="100">
        <f>IF(SER_hh_fech!B30=0,0,SER_hh_fech!B30/SER_summary!B$26)</f>
        <v>32.502928230353945</v>
      </c>
      <c r="C30" s="100">
        <f>IF(SER_hh_fech!C30=0,0,SER_hh_fech!C30/SER_summary!C$26)</f>
        <v>32.315090499822084</v>
      </c>
      <c r="D30" s="100">
        <f>IF(SER_hh_fech!D30=0,0,SER_hh_fech!D30/SER_summary!D$26)</f>
        <v>32.122356506732842</v>
      </c>
      <c r="E30" s="100">
        <f>IF(SER_hh_fech!E30=0,0,SER_hh_fech!E30/SER_summary!E$26)</f>
        <v>35.055464018108708</v>
      </c>
      <c r="F30" s="100">
        <f>IF(SER_hh_fech!F30=0,0,SER_hh_fech!F30/SER_summary!F$26)</f>
        <v>29.034957395577266</v>
      </c>
      <c r="G30" s="100">
        <f>IF(SER_hh_fech!G30=0,0,SER_hh_fech!G30/SER_summary!G$26)</f>
        <v>44.092667494721972</v>
      </c>
      <c r="H30" s="100">
        <f>IF(SER_hh_fech!H30=0,0,SER_hh_fech!H30/SER_summary!H$26)</f>
        <v>30.97701416720188</v>
      </c>
      <c r="I30" s="100">
        <f>IF(SER_hh_fech!I30=0,0,SER_hh_fech!I30/SER_summary!I$26)</f>
        <v>28.824657123189841</v>
      </c>
      <c r="J30" s="100">
        <f>IF(SER_hh_fech!J30=0,0,SER_hh_fech!J30/SER_summary!J$26)</f>
        <v>33.421209058270335</v>
      </c>
      <c r="K30" s="100">
        <f>IF(SER_hh_fech!K30=0,0,SER_hh_fech!K30/SER_summary!K$26)</f>
        <v>31.292322067937071</v>
      </c>
      <c r="L30" s="100">
        <f>IF(SER_hh_fech!L30=0,0,SER_hh_fech!L30/SER_summary!L$26)</f>
        <v>31.462032872292557</v>
      </c>
      <c r="M30" s="100">
        <f>IF(SER_hh_fech!M30=0,0,SER_hh_fech!M30/SER_summary!M$26)</f>
        <v>31.400170411527768</v>
      </c>
      <c r="N30" s="100">
        <f>IF(SER_hh_fech!N30=0,0,SER_hh_fech!N30/SER_summary!N$26)</f>
        <v>31.467258348132681</v>
      </c>
      <c r="O30" s="100">
        <f>IF(SER_hh_fech!O30=0,0,SER_hh_fech!O30/SER_summary!O$26)</f>
        <v>38.244798659531071</v>
      </c>
      <c r="P30" s="100">
        <f>IF(SER_hh_fech!P30=0,0,SER_hh_fech!P30/SER_summary!P$26)</f>
        <v>31.282080939143448</v>
      </c>
      <c r="Q30" s="100">
        <f>IF(SER_hh_fech!Q30=0,0,SER_hh_fech!Q30/SER_summary!Q$26)</f>
        <v>31.126568261169531</v>
      </c>
    </row>
    <row r="31" spans="1:17" ht="12" customHeight="1" x14ac:dyDescent="0.25">
      <c r="A31" s="88" t="s">
        <v>98</v>
      </c>
      <c r="B31" s="100">
        <f>IF(SER_hh_fech!B31=0,0,SER_hh_fech!B31/SER_summary!B$26)</f>
        <v>30.181290499614381</v>
      </c>
      <c r="C31" s="100">
        <f>IF(SER_hh_fech!C31=0,0,SER_hh_fech!C31/SER_summary!C$26)</f>
        <v>30.006869749834792</v>
      </c>
      <c r="D31" s="100">
        <f>IF(SER_hh_fech!D31=0,0,SER_hh_fech!D31/SER_summary!D$26)</f>
        <v>29.992225517571779</v>
      </c>
      <c r="E31" s="100">
        <f>IF(SER_hh_fech!E31=0,0,SER_hh_fech!E31/SER_summary!E$26)</f>
        <v>29.369648561347713</v>
      </c>
      <c r="F31" s="100">
        <f>IF(SER_hh_fech!F31=0,0,SER_hh_fech!F31/SER_summary!F$26)</f>
        <v>29.481284882100287</v>
      </c>
      <c r="G31" s="100">
        <f>IF(SER_hh_fech!G31=0,0,SER_hh_fech!G31/SER_summary!G$26)</f>
        <v>28.467262663219316</v>
      </c>
      <c r="H31" s="100">
        <f>IF(SER_hh_fech!H31=0,0,SER_hh_fech!H31/SER_summary!H$26)</f>
        <v>28.796431927118316</v>
      </c>
      <c r="I31" s="100">
        <f>IF(SER_hh_fech!I31=0,0,SER_hh_fech!I31/SER_summary!I$26)</f>
        <v>28.900865650183185</v>
      </c>
      <c r="J31" s="100">
        <f>IF(SER_hh_fech!J31=0,0,SER_hh_fech!J31/SER_summary!J$26)</f>
        <v>29.384149866949162</v>
      </c>
      <c r="K31" s="100">
        <f>IF(SER_hh_fech!K31=0,0,SER_hh_fech!K31/SER_summary!K$26)</f>
        <v>29.057156205941585</v>
      </c>
      <c r="L31" s="100">
        <f>IF(SER_hh_fech!L31=0,0,SER_hh_fech!L31/SER_summary!L$26)</f>
        <v>29.214744809985959</v>
      </c>
      <c r="M31" s="100">
        <f>IF(SER_hh_fech!M31=0,0,SER_hh_fech!M31/SER_summary!M$26)</f>
        <v>29.143041800070197</v>
      </c>
      <c r="N31" s="100">
        <f>IF(SER_hh_fech!N31=0,0,SER_hh_fech!N31/SER_summary!N$26)</f>
        <v>29.18852915643733</v>
      </c>
      <c r="O31" s="100">
        <f>IF(SER_hh_fech!O31=0,0,SER_hh_fech!O31/SER_summary!O$26)</f>
        <v>29.477922145222642</v>
      </c>
      <c r="P31" s="100">
        <f>IF(SER_hh_fech!P31=0,0,SER_hh_fech!P31/SER_summary!P$26)</f>
        <v>28.973015926011417</v>
      </c>
      <c r="Q31" s="100">
        <f>IF(SER_hh_fech!Q31=0,0,SER_hh_fech!Q31/SER_summary!Q$26)</f>
        <v>28.804504866845893</v>
      </c>
    </row>
    <row r="32" spans="1:17" ht="12" customHeight="1" x14ac:dyDescent="0.25">
      <c r="A32" s="88" t="s">
        <v>34</v>
      </c>
      <c r="B32" s="100">
        <f>IF(SER_hh_fech!B32=0,0,SER_hh_fech!B32/SER_summary!B$26)</f>
        <v>0</v>
      </c>
      <c r="C32" s="100">
        <f>IF(SER_hh_fech!C32=0,0,SER_hh_fech!C32/SER_summary!C$26)</f>
        <v>0</v>
      </c>
      <c r="D32" s="100">
        <f>IF(SER_hh_fech!D32=0,0,SER_hh_fech!D32/SER_summary!D$26)</f>
        <v>0</v>
      </c>
      <c r="E32" s="100">
        <f>IF(SER_hh_fech!E32=0,0,SER_hh_fech!E32/SER_summary!E$26)</f>
        <v>0</v>
      </c>
      <c r="F32" s="100">
        <f>IF(SER_hh_fech!F32=0,0,SER_hh_fech!F32/SER_summary!F$26)</f>
        <v>0</v>
      </c>
      <c r="G32" s="100">
        <f>IF(SER_hh_fech!G32=0,0,SER_hh_fech!G32/SER_summary!G$26)</f>
        <v>0</v>
      </c>
      <c r="H32" s="100">
        <f>IF(SER_hh_fech!H32=0,0,SER_hh_fech!H32/SER_summary!H$26)</f>
        <v>0</v>
      </c>
      <c r="I32" s="100">
        <f>IF(SER_hh_fech!I32=0,0,SER_hh_fech!I32/SER_summary!I$26)</f>
        <v>0</v>
      </c>
      <c r="J32" s="100">
        <f>IF(SER_hh_fech!J32=0,0,SER_hh_fech!J32/SER_summary!J$26)</f>
        <v>0</v>
      </c>
      <c r="K32" s="100">
        <f>IF(SER_hh_fech!K32=0,0,SER_hh_fech!K32/SER_summary!K$26)</f>
        <v>0</v>
      </c>
      <c r="L32" s="100">
        <f>IF(SER_hh_fech!L32=0,0,SER_hh_fech!L32/SER_summary!L$26)</f>
        <v>0</v>
      </c>
      <c r="M32" s="100">
        <f>IF(SER_hh_fech!M32=0,0,SER_hh_fech!M32/SER_summary!M$26)</f>
        <v>0</v>
      </c>
      <c r="N32" s="100">
        <f>IF(SER_hh_fech!N32=0,0,SER_hh_fech!N32/SER_summary!N$26)</f>
        <v>0</v>
      </c>
      <c r="O32" s="100">
        <f>IF(SER_hh_fech!O32=0,0,SER_hh_fech!O32/SER_summary!O$26)</f>
        <v>0</v>
      </c>
      <c r="P32" s="100">
        <f>IF(SER_hh_fech!P32=0,0,SER_hh_fech!P32/SER_summary!P$26)</f>
        <v>0</v>
      </c>
      <c r="Q32" s="100">
        <f>IF(SER_hh_fech!Q32=0,0,SER_hh_fech!Q32/SER_summary!Q$26)</f>
        <v>0</v>
      </c>
    </row>
    <row r="33" spans="1:17" ht="12" customHeight="1" x14ac:dyDescent="0.25">
      <c r="A33" s="49" t="s">
        <v>30</v>
      </c>
      <c r="B33" s="18">
        <f>IF(SER_hh_fech!B33=0,0,SER_hh_fech!B33/SER_summary!B$26)</f>
        <v>22.13302525392265</v>
      </c>
      <c r="C33" s="18">
        <f>IF(SER_hh_fech!C33=0,0,SER_hh_fech!C33/SER_summary!C$26)</f>
        <v>21.998607094527237</v>
      </c>
      <c r="D33" s="18">
        <f>IF(SER_hh_fech!D33=0,0,SER_hh_fech!D33/SER_summary!D$26)</f>
        <v>21.752134523041203</v>
      </c>
      <c r="E33" s="18">
        <f>IF(SER_hh_fech!E33=0,0,SER_hh_fech!E33/SER_summary!E$26)</f>
        <v>21.967725092426914</v>
      </c>
      <c r="F33" s="18">
        <f>IF(SER_hh_fech!F33=0,0,SER_hh_fech!F33/SER_summary!F$26)</f>
        <v>21.938196073723368</v>
      </c>
      <c r="G33" s="18">
        <f>IF(SER_hh_fech!G33=0,0,SER_hh_fech!G33/SER_summary!G$26)</f>
        <v>20.924148328478591</v>
      </c>
      <c r="H33" s="18">
        <f>IF(SER_hh_fech!H33=0,0,SER_hh_fech!H33/SER_summary!H$26)</f>
        <v>21.67874943312297</v>
      </c>
      <c r="I33" s="18">
        <f>IF(SER_hh_fech!I33=0,0,SER_hh_fech!I33/SER_summary!I$26)</f>
        <v>21.926813176442067</v>
      </c>
      <c r="J33" s="18">
        <f>IF(SER_hh_fech!J33=0,0,SER_hh_fech!J33/SER_summary!J$26)</f>
        <v>21.180703585777302</v>
      </c>
      <c r="K33" s="18">
        <f>IF(SER_hh_fech!K33=0,0,SER_hh_fech!K33/SER_summary!K$26)</f>
        <v>21.364652368662561</v>
      </c>
      <c r="L33" s="18">
        <f>IF(SER_hh_fech!L33=0,0,SER_hh_fech!L33/SER_summary!L$26)</f>
        <v>21.527846568356537</v>
      </c>
      <c r="M33" s="18">
        <f>IF(SER_hh_fech!M33=0,0,SER_hh_fech!M33/SER_summary!M$26)</f>
        <v>21.565546717190966</v>
      </c>
      <c r="N33" s="18">
        <f>IF(SER_hh_fech!N33=0,0,SER_hh_fech!N33/SER_summary!N$26)</f>
        <v>21.77463013308293</v>
      </c>
      <c r="O33" s="18">
        <f>IF(SER_hh_fech!O33=0,0,SER_hh_fech!O33/SER_summary!O$26)</f>
        <v>21.584561879538388</v>
      </c>
      <c r="P33" s="18">
        <f>IF(SER_hh_fech!P33=0,0,SER_hh_fech!P33/SER_summary!P$26)</f>
        <v>22.050809201440078</v>
      </c>
      <c r="Q33" s="18">
        <f>IF(SER_hh_fech!Q33=0,0,SER_hh_fech!Q33/SER_summary!Q$26)</f>
        <v>22.159867206729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119</v>
      </c>
      <c r="B3" s="106">
        <f>IF(SER_hh_tesh!B3=0,0,SER_hh_tesh!B3/SER_summary!B$26)</f>
        <v>102.67124073930874</v>
      </c>
      <c r="C3" s="106">
        <f>IF(SER_hh_tesh!C3=0,0,SER_hh_tesh!C3/SER_summary!C$26)</f>
        <v>108.32456364986432</v>
      </c>
      <c r="D3" s="106">
        <f>IF(SER_hh_tesh!D3=0,0,SER_hh_tesh!D3/SER_summary!D$26)</f>
        <v>107.29327421797188</v>
      </c>
      <c r="E3" s="106">
        <f>IF(SER_hh_tesh!E3=0,0,SER_hh_tesh!E3/SER_summary!E$26)</f>
        <v>124.5521060249835</v>
      </c>
      <c r="F3" s="106">
        <f>IF(SER_hh_tesh!F3=0,0,SER_hh_tesh!F3/SER_summary!F$26)</f>
        <v>120.19788854436258</v>
      </c>
      <c r="G3" s="106">
        <f>IF(SER_hh_tesh!G3=0,0,SER_hh_tesh!G3/SER_summary!G$26)</f>
        <v>116.35884571129182</v>
      </c>
      <c r="H3" s="106">
        <f>IF(SER_hh_tesh!H3=0,0,SER_hh_tesh!H3/SER_summary!H$26)</f>
        <v>127.01203049387811</v>
      </c>
      <c r="I3" s="106">
        <f>IF(SER_hh_tesh!I3=0,0,SER_hh_tesh!I3/SER_summary!I$26)</f>
        <v>100.29123422242402</v>
      </c>
      <c r="J3" s="106">
        <f>IF(SER_hh_tesh!J3=0,0,SER_hh_tesh!J3/SER_summary!J$26)</f>
        <v>113.09452185464079</v>
      </c>
      <c r="K3" s="106">
        <f>IF(SER_hh_tesh!K3=0,0,SER_hh_tesh!K3/SER_summary!K$26)</f>
        <v>110.62110374975768</v>
      </c>
      <c r="L3" s="106">
        <f>IF(SER_hh_tesh!L3=0,0,SER_hh_tesh!L3/SER_summary!L$26)</f>
        <v>124.40386294947017</v>
      </c>
      <c r="M3" s="106">
        <f>IF(SER_hh_tesh!M3=0,0,SER_hh_tesh!M3/SER_summary!M$26)</f>
        <v>108.26127441055618</v>
      </c>
      <c r="N3" s="106">
        <f>IF(SER_hh_tesh!N3=0,0,SER_hh_tesh!N3/SER_summary!N$26)</f>
        <v>115.74457787724229</v>
      </c>
      <c r="O3" s="106">
        <f>IF(SER_hh_tesh!O3=0,0,SER_hh_tesh!O3/SER_summary!O$26)</f>
        <v>122.2012860099186</v>
      </c>
      <c r="P3" s="106">
        <f>IF(SER_hh_tesh!P3=0,0,SER_hh_tesh!P3/SER_summary!P$26)</f>
        <v>116.05152611911126</v>
      </c>
      <c r="Q3" s="106">
        <f>IF(SER_hh_tesh!Q3=0,0,SER_hh_tesh!Q3/SER_summary!Q$26)</f>
        <v>126.08277302901892</v>
      </c>
    </row>
    <row r="4" spans="1:17" ht="12.95" customHeight="1" x14ac:dyDescent="0.25">
      <c r="A4" s="90" t="s">
        <v>44</v>
      </c>
      <c r="B4" s="101">
        <f>IF(SER_hh_tesh!B4=0,0,SER_hh_tesh!B4/SER_summary!B$26)</f>
        <v>72.497308373129286</v>
      </c>
      <c r="C4" s="101">
        <f>IF(SER_hh_tesh!C4=0,0,SER_hh_tesh!C4/SER_summary!C$26)</f>
        <v>77.970856640750497</v>
      </c>
      <c r="D4" s="101">
        <f>IF(SER_hh_tesh!D4=0,0,SER_hh_tesh!D4/SER_summary!D$26)</f>
        <v>76.721195159930218</v>
      </c>
      <c r="E4" s="101">
        <f>IF(SER_hh_tesh!E4=0,0,SER_hh_tesh!E4/SER_summary!E$26)</f>
        <v>93.572261350381595</v>
      </c>
      <c r="F4" s="101">
        <f>IF(SER_hh_tesh!F4=0,0,SER_hh_tesh!F4/SER_summary!F$26)</f>
        <v>88.994856414408218</v>
      </c>
      <c r="G4" s="101">
        <f>IF(SER_hh_tesh!G4=0,0,SER_hh_tesh!G4/SER_summary!G$26)</f>
        <v>84.949575299829505</v>
      </c>
      <c r="H4" s="101">
        <f>IF(SER_hh_tesh!H4=0,0,SER_hh_tesh!H4/SER_summary!H$26)</f>
        <v>95.153606789007469</v>
      </c>
      <c r="I4" s="101">
        <f>IF(SER_hh_tesh!I4=0,0,SER_hh_tesh!I4/SER_summary!I$26)</f>
        <v>67.847398387072403</v>
      </c>
      <c r="J4" s="101">
        <f>IF(SER_hh_tesh!J4=0,0,SER_hh_tesh!J4/SER_summary!J$26)</f>
        <v>80.21718194343714</v>
      </c>
      <c r="K4" s="101">
        <f>IF(SER_hh_tesh!K4=0,0,SER_hh_tesh!K4/SER_summary!K$26)</f>
        <v>77.139706200766739</v>
      </c>
      <c r="L4" s="101">
        <f>IF(SER_hh_tesh!L4=0,0,SER_hh_tesh!L4/SER_summary!L$26)</f>
        <v>90.43429338985483</v>
      </c>
      <c r="M4" s="101">
        <f>IF(SER_hh_tesh!M4=0,0,SER_hh_tesh!M4/SER_summary!M$26)</f>
        <v>73.686637695083562</v>
      </c>
      <c r="N4" s="101">
        <f>IF(SER_hh_tesh!N4=0,0,SER_hh_tesh!N4/SER_summary!N$26)</f>
        <v>80.661091564139582</v>
      </c>
      <c r="O4" s="101">
        <f>IF(SER_hh_tesh!O4=0,0,SER_hh_tesh!O4/SER_summary!O$26)</f>
        <v>86.560920847432001</v>
      </c>
      <c r="P4" s="101">
        <f>IF(SER_hh_tesh!P4=0,0,SER_hh_tesh!P4/SER_summary!P$26)</f>
        <v>80.086151524974426</v>
      </c>
      <c r="Q4" s="101">
        <f>IF(SER_hh_tesh!Q4=0,0,SER_hh_tesh!Q4/SER_summary!Q$26)</f>
        <v>89.604456056757272</v>
      </c>
    </row>
    <row r="5" spans="1:17" ht="12" customHeight="1" x14ac:dyDescent="0.25">
      <c r="A5" s="88" t="s">
        <v>38</v>
      </c>
      <c r="B5" s="100">
        <f>IF(SER_hh_tesh!B5=0,0,SER_hh_tesh!B5/SER_summary!B$26)</f>
        <v>71.765101146375372</v>
      </c>
      <c r="C5" s="100">
        <f>IF(SER_hh_tesh!C5=0,0,SER_hh_tesh!C5/SER_summary!C$26)</f>
        <v>77.029445635282258</v>
      </c>
      <c r="D5" s="100">
        <f>IF(SER_hh_tesh!D5=0,0,SER_hh_tesh!D5/SER_summary!D$26)</f>
        <v>75.250864257460535</v>
      </c>
      <c r="E5" s="100">
        <f>IF(SER_hh_tesh!E5=0,0,SER_hh_tesh!E5/SER_summary!E$26)</f>
        <v>91.471031802910247</v>
      </c>
      <c r="F5" s="100">
        <f>IF(SER_hh_tesh!F5=0,0,SER_hh_tesh!F5/SER_summary!F$26)</f>
        <v>86.468390673469386</v>
      </c>
      <c r="G5" s="100">
        <f>IF(SER_hh_tesh!G5=0,0,SER_hh_tesh!G5/SER_summary!G$26)</f>
        <v>82.780700485479898</v>
      </c>
      <c r="H5" s="100">
        <f>IF(SER_hh_tesh!H5=0,0,SER_hh_tesh!H5/SER_summary!H$26)</f>
        <v>93.23621284823318</v>
      </c>
      <c r="I5" s="100">
        <f>IF(SER_hh_tesh!I5=0,0,SER_hh_tesh!I5/SER_summary!I$26)</f>
        <v>117.16837009381446</v>
      </c>
      <c r="J5" s="100">
        <f>IF(SER_hh_tesh!J5=0,0,SER_hh_tesh!J5/SER_summary!J$26)</f>
        <v>84.210439341595503</v>
      </c>
      <c r="K5" s="100">
        <f>IF(SER_hh_tesh!K5=0,0,SER_hh_tesh!K5/SER_summary!K$26)</f>
        <v>75.28802528547574</v>
      </c>
      <c r="L5" s="100">
        <f>IF(SER_hh_tesh!L5=0,0,SER_hh_tesh!L5/SER_summary!L$26)</f>
        <v>74.705734241792285</v>
      </c>
      <c r="M5" s="100">
        <f>IF(SER_hh_tesh!M5=0,0,SER_hh_tesh!M5/SER_summary!M$26)</f>
        <v>72.556580188550342</v>
      </c>
      <c r="N5" s="100">
        <f>IF(SER_hh_tesh!N5=0,0,SER_hh_tesh!N5/SER_summary!N$26)</f>
        <v>77.178891734859903</v>
      </c>
      <c r="O5" s="100">
        <f>IF(SER_hh_tesh!O5=0,0,SER_hh_tesh!O5/SER_summary!O$26)</f>
        <v>81.862353340058348</v>
      </c>
      <c r="P5" s="100">
        <f>IF(SER_hh_tesh!P5=0,0,SER_hh_tesh!P5/SER_summary!P$26)</f>
        <v>75.080376151338285</v>
      </c>
      <c r="Q5" s="100">
        <f>IF(SER_hh_tesh!Q5=0,0,SER_hh_tesh!Q5/SER_summary!Q$26)</f>
        <v>83.928366146065869</v>
      </c>
    </row>
    <row r="6" spans="1:17" ht="12" customHeight="1" x14ac:dyDescent="0.25">
      <c r="A6" s="88" t="s">
        <v>66</v>
      </c>
      <c r="B6" s="100">
        <f>IF(SER_hh_tesh!B6=0,0,SER_hh_tesh!B6/SER_summary!B$26)</f>
        <v>0</v>
      </c>
      <c r="C6" s="100">
        <f>IF(SER_hh_tesh!C6=0,0,SER_hh_tesh!C6/SER_summary!C$26)</f>
        <v>0</v>
      </c>
      <c r="D6" s="100">
        <f>IF(SER_hh_tesh!D6=0,0,SER_hh_tesh!D6/SER_summary!D$26)</f>
        <v>0</v>
      </c>
      <c r="E6" s="100">
        <f>IF(SER_hh_tesh!E6=0,0,SER_hh_tesh!E6/SER_summary!E$26)</f>
        <v>0</v>
      </c>
      <c r="F6" s="100">
        <f>IF(SER_hh_tesh!F6=0,0,SER_hh_tesh!F6/SER_summary!F$26)</f>
        <v>0</v>
      </c>
      <c r="G6" s="100">
        <f>IF(SER_hh_tesh!G6=0,0,SER_hh_tesh!G6/SER_summary!G$26)</f>
        <v>0</v>
      </c>
      <c r="H6" s="100">
        <f>IF(SER_hh_tesh!H6=0,0,SER_hh_tesh!H6/SER_summary!H$26)</f>
        <v>0</v>
      </c>
      <c r="I6" s="100">
        <f>IF(SER_hh_tesh!I6=0,0,SER_hh_tesh!I6/SER_summary!I$26)</f>
        <v>0</v>
      </c>
      <c r="J6" s="100">
        <f>IF(SER_hh_tesh!J6=0,0,SER_hh_tesh!J6/SER_summary!J$26)</f>
        <v>0</v>
      </c>
      <c r="K6" s="100">
        <f>IF(SER_hh_tesh!K6=0,0,SER_hh_tesh!K6/SER_summary!K$26)</f>
        <v>0</v>
      </c>
      <c r="L6" s="100">
        <f>IF(SER_hh_tesh!L6=0,0,SER_hh_tesh!L6/SER_summary!L$26)</f>
        <v>0</v>
      </c>
      <c r="M6" s="100">
        <f>IF(SER_hh_tesh!M6=0,0,SER_hh_tesh!M6/SER_summary!M$26)</f>
        <v>0</v>
      </c>
      <c r="N6" s="100">
        <f>IF(SER_hh_tesh!N6=0,0,SER_hh_tesh!N6/SER_summary!N$26)</f>
        <v>0</v>
      </c>
      <c r="O6" s="100">
        <f>IF(SER_hh_tesh!O6=0,0,SER_hh_tesh!O6/SER_summary!O$26)</f>
        <v>0</v>
      </c>
      <c r="P6" s="100">
        <f>IF(SER_hh_tesh!P6=0,0,SER_hh_tesh!P6/SER_summary!P$26)</f>
        <v>0</v>
      </c>
      <c r="Q6" s="100">
        <f>IF(SER_hh_tesh!Q6=0,0,SER_hh_tesh!Q6/SER_summary!Q$26)</f>
        <v>0</v>
      </c>
    </row>
    <row r="7" spans="1:17" ht="12" customHeight="1" x14ac:dyDescent="0.25">
      <c r="A7" s="88" t="s">
        <v>99</v>
      </c>
      <c r="B7" s="100">
        <f>IF(SER_hh_tesh!B7=0,0,SER_hh_tesh!B7/SER_summary!B$26)</f>
        <v>71.061521723371683</v>
      </c>
      <c r="C7" s="100">
        <f>IF(SER_hh_tesh!C7=0,0,SER_hh_tesh!C7/SER_summary!C$26)</f>
        <v>76.438359836906415</v>
      </c>
      <c r="D7" s="100">
        <f>IF(SER_hh_tesh!D7=0,0,SER_hh_tesh!D7/SER_summary!D$26)</f>
        <v>74.681442089652705</v>
      </c>
      <c r="E7" s="100">
        <f>IF(SER_hh_tesh!E7=0,0,SER_hh_tesh!E7/SER_summary!E$26)</f>
        <v>90.415236699454994</v>
      </c>
      <c r="F7" s="100">
        <f>IF(SER_hh_tesh!F7=0,0,SER_hh_tesh!F7/SER_summary!F$26)</f>
        <v>84.090987140554404</v>
      </c>
      <c r="G7" s="100">
        <f>IF(SER_hh_tesh!G7=0,0,SER_hh_tesh!G7/SER_summary!G$26)</f>
        <v>82.558909667303297</v>
      </c>
      <c r="H7" s="100">
        <f>IF(SER_hh_tesh!H7=0,0,SER_hh_tesh!H7/SER_summary!H$26)</f>
        <v>90.182801387056799</v>
      </c>
      <c r="I7" s="100">
        <f>IF(SER_hh_tesh!I7=0,0,SER_hh_tesh!I7/SER_summary!I$26)</f>
        <v>63.495304427349204</v>
      </c>
      <c r="J7" s="100">
        <f>IF(SER_hh_tesh!J7=0,0,SER_hh_tesh!J7/SER_summary!J$26)</f>
        <v>78.493045963744919</v>
      </c>
      <c r="K7" s="100">
        <f>IF(SER_hh_tesh!K7=0,0,SER_hh_tesh!K7/SER_summary!K$26)</f>
        <v>72.626831354414378</v>
      </c>
      <c r="L7" s="100">
        <f>IF(SER_hh_tesh!L7=0,0,SER_hh_tesh!L7/SER_summary!L$26)</f>
        <v>79.120464866786264</v>
      </c>
      <c r="M7" s="100">
        <f>IF(SER_hh_tesh!M7=0,0,SER_hh_tesh!M7/SER_summary!M$26)</f>
        <v>69.582349055716179</v>
      </c>
      <c r="N7" s="100">
        <f>IF(SER_hh_tesh!N7=0,0,SER_hh_tesh!N7/SER_summary!N$26)</f>
        <v>74.084953652560245</v>
      </c>
      <c r="O7" s="100">
        <f>IF(SER_hh_tesh!O7=0,0,SER_hh_tesh!O7/SER_summary!O$26)</f>
        <v>79.758774525978851</v>
      </c>
      <c r="P7" s="100">
        <f>IF(SER_hh_tesh!P7=0,0,SER_hh_tesh!P7/SER_summary!P$26)</f>
        <v>73.243788608782509</v>
      </c>
      <c r="Q7" s="100">
        <f>IF(SER_hh_tesh!Q7=0,0,SER_hh_tesh!Q7/SER_summary!Q$26)</f>
        <v>81.238362631932134</v>
      </c>
    </row>
    <row r="8" spans="1:17" ht="12" customHeight="1" x14ac:dyDescent="0.25">
      <c r="A8" s="88" t="s">
        <v>101</v>
      </c>
      <c r="B8" s="100">
        <f>IF(SER_hh_tesh!B8=0,0,SER_hh_tesh!B8/SER_summary!B$26)</f>
        <v>72.122141450586184</v>
      </c>
      <c r="C8" s="100">
        <f>IF(SER_hh_tesh!C8=0,0,SER_hh_tesh!C8/SER_summary!C$26)</f>
        <v>77.838697125485183</v>
      </c>
      <c r="D8" s="100">
        <f>IF(SER_hh_tesh!D8=0,0,SER_hh_tesh!D8/SER_summary!D$26)</f>
        <v>76.536408769051647</v>
      </c>
      <c r="E8" s="100">
        <f>IF(SER_hh_tesh!E8=0,0,SER_hh_tesh!E8/SER_summary!E$26)</f>
        <v>93.142577756245416</v>
      </c>
      <c r="F8" s="100">
        <f>IF(SER_hh_tesh!F8=0,0,SER_hh_tesh!F8/SER_summary!F$26)</f>
        <v>88.398746787238693</v>
      </c>
      <c r="G8" s="100">
        <f>IF(SER_hh_tesh!G8=0,0,SER_hh_tesh!G8/SER_summary!G$26)</f>
        <v>84.131815872850893</v>
      </c>
      <c r="H8" s="100">
        <f>IF(SER_hh_tesh!H8=0,0,SER_hh_tesh!H8/SER_summary!H$26)</f>
        <v>93.659913965180039</v>
      </c>
      <c r="I8" s="100">
        <f>IF(SER_hh_tesh!I8=0,0,SER_hh_tesh!I8/SER_summary!I$26)</f>
        <v>66.235832511191859</v>
      </c>
      <c r="J8" s="100">
        <f>IF(SER_hh_tesh!J8=0,0,SER_hh_tesh!J8/SER_summary!J$26)</f>
        <v>78.443435943738137</v>
      </c>
      <c r="K8" s="100">
        <f>IF(SER_hh_tesh!K8=0,0,SER_hh_tesh!K8/SER_summary!K$26)</f>
        <v>75.42011528831317</v>
      </c>
      <c r="L8" s="100">
        <f>IF(SER_hh_tesh!L8=0,0,SER_hh_tesh!L8/SER_summary!L$26)</f>
        <v>88.229725855479302</v>
      </c>
      <c r="M8" s="100">
        <f>IF(SER_hh_tesh!M8=0,0,SER_hh_tesh!M8/SER_summary!M$26)</f>
        <v>71.428791205373088</v>
      </c>
      <c r="N8" s="100">
        <f>IF(SER_hh_tesh!N8=0,0,SER_hh_tesh!N8/SER_summary!N$26)</f>
        <v>78.15980843582345</v>
      </c>
      <c r="O8" s="100">
        <f>IF(SER_hh_tesh!O8=0,0,SER_hh_tesh!O8/SER_summary!O$26)</f>
        <v>83.002265494095639</v>
      </c>
      <c r="P8" s="100">
        <f>IF(SER_hh_tesh!P8=0,0,SER_hh_tesh!P8/SER_summary!P$26)</f>
        <v>76.259577272062671</v>
      </c>
      <c r="Q8" s="100">
        <f>IF(SER_hh_tesh!Q8=0,0,SER_hh_tesh!Q8/SER_summary!Q$26)</f>
        <v>84.88798591803284</v>
      </c>
    </row>
    <row r="9" spans="1:17" ht="12" customHeight="1" x14ac:dyDescent="0.25">
      <c r="A9" s="88" t="s">
        <v>106</v>
      </c>
      <c r="B9" s="100">
        <f>IF(SER_hh_tesh!B9=0,0,SER_hh_tesh!B9/SER_summary!B$26)</f>
        <v>71.061521723371683</v>
      </c>
      <c r="C9" s="100">
        <f>IF(SER_hh_tesh!C9=0,0,SER_hh_tesh!C9/SER_summary!C$26)</f>
        <v>76.401530404447016</v>
      </c>
      <c r="D9" s="100">
        <f>IF(SER_hh_tesh!D9=0,0,SER_hh_tesh!D9/SER_summary!D$26)</f>
        <v>75.526143056204006</v>
      </c>
      <c r="E9" s="100">
        <f>IF(SER_hh_tesh!E9=0,0,SER_hh_tesh!E9/SER_summary!E$26)</f>
        <v>91.886290555123367</v>
      </c>
      <c r="F9" s="100">
        <f>IF(SER_hh_tesh!F9=0,0,SER_hh_tesh!F9/SER_summary!F$26)</f>
        <v>89.25197280939885</v>
      </c>
      <c r="G9" s="100">
        <f>IF(SER_hh_tesh!G9=0,0,SER_hh_tesh!G9/SER_summary!G$26)</f>
        <v>82.047490792494102</v>
      </c>
      <c r="H9" s="100">
        <f>IF(SER_hh_tesh!H9=0,0,SER_hh_tesh!H9/SER_summary!H$26)</f>
        <v>102.81248939614358</v>
      </c>
      <c r="I9" s="100">
        <f>IF(SER_hh_tesh!I9=0,0,SER_hh_tesh!I9/SER_summary!I$26)</f>
        <v>67.739190292597641</v>
      </c>
      <c r="J9" s="100">
        <f>IF(SER_hh_tesh!J9=0,0,SER_hh_tesh!J9/SER_summary!J$26)</f>
        <v>80.677518319242452</v>
      </c>
      <c r="K9" s="100">
        <f>IF(SER_hh_tesh!K9=0,0,SER_hh_tesh!K9/SER_summary!K$26)</f>
        <v>79.92070021617144</v>
      </c>
      <c r="L9" s="100">
        <f>IF(SER_hh_tesh!L9=0,0,SER_hh_tesh!L9/SER_summary!L$26)</f>
        <v>92.218036596828767</v>
      </c>
      <c r="M9" s="100">
        <f>IF(SER_hh_tesh!M9=0,0,SER_hh_tesh!M9/SER_summary!M$26)</f>
        <v>77.565437458425038</v>
      </c>
      <c r="N9" s="100">
        <f>IF(SER_hh_tesh!N9=0,0,SER_hh_tesh!N9/SER_summary!N$26)</f>
        <v>84.853684268120318</v>
      </c>
      <c r="O9" s="100">
        <f>IF(SER_hh_tesh!O9=0,0,SER_hh_tesh!O9/SER_summary!O$26)</f>
        <v>89.503725661173974</v>
      </c>
      <c r="P9" s="100">
        <f>IF(SER_hh_tesh!P9=0,0,SER_hh_tesh!P9/SER_summary!P$26)</f>
        <v>81.491328819648871</v>
      </c>
      <c r="Q9" s="100">
        <f>IF(SER_hh_tesh!Q9=0,0,SER_hh_tesh!Q9/SER_summary!Q$26)</f>
        <v>90.483673362208862</v>
      </c>
    </row>
    <row r="10" spans="1:17" ht="12" customHeight="1" x14ac:dyDescent="0.25">
      <c r="A10" s="88" t="s">
        <v>34</v>
      </c>
      <c r="B10" s="100">
        <f>IF(SER_hh_tesh!B10=0,0,SER_hh_tesh!B10/SER_summary!B$26)</f>
        <v>0</v>
      </c>
      <c r="C10" s="100">
        <f>IF(SER_hh_tesh!C10=0,0,SER_hh_tesh!C10/SER_summary!C$26)</f>
        <v>0</v>
      </c>
      <c r="D10" s="100">
        <f>IF(SER_hh_tesh!D10=0,0,SER_hh_tesh!D10/SER_summary!D$26)</f>
        <v>0</v>
      </c>
      <c r="E10" s="100">
        <f>IF(SER_hh_tesh!E10=0,0,SER_hh_tesh!E10/SER_summary!E$26)</f>
        <v>99.028786345362121</v>
      </c>
      <c r="F10" s="100">
        <f>IF(SER_hh_tesh!F10=0,0,SER_hh_tesh!F10/SER_summary!F$26)</f>
        <v>93.7944529773048</v>
      </c>
      <c r="G10" s="100">
        <f>IF(SER_hh_tesh!G10=0,0,SER_hh_tesh!G10/SER_summary!G$26)</f>
        <v>88.985078258086432</v>
      </c>
      <c r="H10" s="100">
        <f>IF(SER_hh_tesh!H10=0,0,SER_hh_tesh!H10/SER_summary!H$26)</f>
        <v>99.11906273811401</v>
      </c>
      <c r="I10" s="100">
        <f>IF(SER_hh_tesh!I10=0,0,SER_hh_tesh!I10/SER_summary!I$26)</f>
        <v>79.574550369311893</v>
      </c>
      <c r="J10" s="100">
        <f>IF(SER_hh_tesh!J10=0,0,SER_hh_tesh!J10/SER_summary!J$26)</f>
        <v>63.038102026503466</v>
      </c>
      <c r="K10" s="100">
        <f>IF(SER_hh_tesh!K10=0,0,SER_hh_tesh!K10/SER_summary!K$26)</f>
        <v>65.619750792866213</v>
      </c>
      <c r="L10" s="100">
        <f>IF(SER_hh_tesh!L10=0,0,SER_hh_tesh!L10/SER_summary!L$26)</f>
        <v>77.51490124071988</v>
      </c>
      <c r="M10" s="100">
        <f>IF(SER_hh_tesh!M10=0,0,SER_hh_tesh!M10/SER_summary!M$26)</f>
        <v>62.07913295970166</v>
      </c>
      <c r="N10" s="100">
        <f>IF(SER_hh_tesh!N10=0,0,SER_hh_tesh!N10/SER_summary!N$26)</f>
        <v>69.971438507605484</v>
      </c>
      <c r="O10" s="100">
        <f>IF(SER_hh_tesh!O10=0,0,SER_hh_tesh!O10/SER_summary!O$26)</f>
        <v>71.375255903999033</v>
      </c>
      <c r="P10" s="100">
        <f>IF(SER_hh_tesh!P10=0,0,SER_hh_tesh!P10/SER_summary!P$26)</f>
        <v>96.704969342072033</v>
      </c>
      <c r="Q10" s="100">
        <f>IF(SER_hh_tesh!Q10=0,0,SER_hh_tesh!Q10/SER_summary!Q$26)</f>
        <v>110.79673700799897</v>
      </c>
    </row>
    <row r="11" spans="1:17" ht="12" customHeight="1" x14ac:dyDescent="0.25">
      <c r="A11" s="88" t="s">
        <v>61</v>
      </c>
      <c r="B11" s="100">
        <f>IF(SER_hh_tesh!B11=0,0,SER_hh_tesh!B11/SER_summary!B$26)</f>
        <v>0</v>
      </c>
      <c r="C11" s="100">
        <f>IF(SER_hh_tesh!C11=0,0,SER_hh_tesh!C11/SER_summary!C$26)</f>
        <v>0</v>
      </c>
      <c r="D11" s="100">
        <f>IF(SER_hh_tesh!D11=0,0,SER_hh_tesh!D11/SER_summary!D$26)</f>
        <v>0</v>
      </c>
      <c r="E11" s="100">
        <f>IF(SER_hh_tesh!E11=0,0,SER_hh_tesh!E11/SER_summary!E$26)</f>
        <v>94.365351608210545</v>
      </c>
      <c r="F11" s="100">
        <f>IF(SER_hh_tesh!F11=0,0,SER_hh_tesh!F11/SER_summary!F$26)</f>
        <v>89.280723679122232</v>
      </c>
      <c r="G11" s="100">
        <f>IF(SER_hh_tesh!G11=0,0,SER_hh_tesh!G11/SER_summary!G$26)</f>
        <v>87.37912501593658</v>
      </c>
      <c r="H11" s="100">
        <f>IF(SER_hh_tesh!H11=0,0,SER_hh_tesh!H11/SER_summary!H$26)</f>
        <v>90.278530097083262</v>
      </c>
      <c r="I11" s="100">
        <f>IF(SER_hh_tesh!I11=0,0,SER_hh_tesh!I11/SER_summary!I$26)</f>
        <v>74.393093743347833</v>
      </c>
      <c r="J11" s="100">
        <f>IF(SER_hh_tesh!J11=0,0,SER_hh_tesh!J11/SER_summary!J$26)</f>
        <v>70.355133711755812</v>
      </c>
      <c r="K11" s="100">
        <f>IF(SER_hh_tesh!K11=0,0,SER_hh_tesh!K11/SER_summary!K$26)</f>
        <v>77.38756701287798</v>
      </c>
      <c r="L11" s="100">
        <f>IF(SER_hh_tesh!L11=0,0,SER_hh_tesh!L11/SER_summary!L$26)</f>
        <v>77.120961026580986</v>
      </c>
      <c r="M11" s="100">
        <f>IF(SER_hh_tesh!M11=0,0,SER_hh_tesh!M11/SER_summary!M$26)</f>
        <v>77.158473009790967</v>
      </c>
      <c r="N11" s="100">
        <f>IF(SER_hh_tesh!N11=0,0,SER_hh_tesh!N11/SER_summary!N$26)</f>
        <v>75.832969726078517</v>
      </c>
      <c r="O11" s="100">
        <f>IF(SER_hh_tesh!O11=0,0,SER_hh_tesh!O11/SER_summary!O$26)</f>
        <v>81.268881287560575</v>
      </c>
      <c r="P11" s="100">
        <f>IF(SER_hh_tesh!P11=0,0,SER_hh_tesh!P11/SER_summary!P$26)</f>
        <v>106.39377626747373</v>
      </c>
      <c r="Q11" s="100">
        <f>IF(SER_hh_tesh!Q11=0,0,SER_hh_tesh!Q11/SER_summary!Q$26)</f>
        <v>82.237531918683416</v>
      </c>
    </row>
    <row r="12" spans="1:17" ht="12" customHeight="1" x14ac:dyDescent="0.25">
      <c r="A12" s="88" t="s">
        <v>42</v>
      </c>
      <c r="B12" s="100">
        <f>IF(SER_hh_tesh!B12=0,0,SER_hh_tesh!B12/SER_summary!B$26)</f>
        <v>0</v>
      </c>
      <c r="C12" s="100">
        <f>IF(SER_hh_tesh!C12=0,0,SER_hh_tesh!C12/SER_summary!C$26)</f>
        <v>0</v>
      </c>
      <c r="D12" s="100">
        <f>IF(SER_hh_tesh!D12=0,0,SER_hh_tesh!D12/SER_summary!D$26)</f>
        <v>0</v>
      </c>
      <c r="E12" s="100">
        <f>IF(SER_hh_tesh!E12=0,0,SER_hh_tesh!E12/SER_summary!E$26)</f>
        <v>95.025109526268338</v>
      </c>
      <c r="F12" s="100">
        <f>IF(SER_hh_tesh!F12=0,0,SER_hh_tesh!F12/SER_summary!F$26)</f>
        <v>91.152483864762232</v>
      </c>
      <c r="G12" s="100">
        <f>IF(SER_hh_tesh!G12=0,0,SER_hh_tesh!G12/SER_summary!G$26)</f>
        <v>89.036296122137685</v>
      </c>
      <c r="H12" s="100">
        <f>IF(SER_hh_tesh!H12=0,0,SER_hh_tesh!H12/SER_summary!H$26)</f>
        <v>76.945016914377774</v>
      </c>
      <c r="I12" s="100">
        <f>IF(SER_hh_tesh!I12=0,0,SER_hh_tesh!I12/SER_summary!I$26)</f>
        <v>67.573365024210972</v>
      </c>
      <c r="J12" s="100">
        <f>IF(SER_hh_tesh!J12=0,0,SER_hh_tesh!J12/SER_summary!J$26)</f>
        <v>75.205117308805811</v>
      </c>
      <c r="K12" s="100">
        <f>IF(SER_hh_tesh!K12=0,0,SER_hh_tesh!K12/SER_summary!K$26)</f>
        <v>73.354109169078185</v>
      </c>
      <c r="L12" s="100">
        <f>IF(SER_hh_tesh!L12=0,0,SER_hh_tesh!L12/SER_summary!L$26)</f>
        <v>102.61690832626357</v>
      </c>
      <c r="M12" s="100">
        <f>IF(SER_hh_tesh!M12=0,0,SER_hh_tesh!M12/SER_summary!M$26)</f>
        <v>63.978644930744977</v>
      </c>
      <c r="N12" s="100">
        <f>IF(SER_hh_tesh!N12=0,0,SER_hh_tesh!N12/SER_summary!N$26)</f>
        <v>75.87294021505376</v>
      </c>
      <c r="O12" s="100">
        <f>IF(SER_hh_tesh!O12=0,0,SER_hh_tesh!O12/SER_summary!O$26)</f>
        <v>80.333016854621789</v>
      </c>
      <c r="P12" s="100">
        <f>IF(SER_hh_tesh!P12=0,0,SER_hh_tesh!P12/SER_summary!P$26)</f>
        <v>73.386338855874911</v>
      </c>
      <c r="Q12" s="100">
        <f>IF(SER_hh_tesh!Q12=0,0,SER_hh_tesh!Q12/SER_summary!Q$26)</f>
        <v>81.284358073113793</v>
      </c>
    </row>
    <row r="13" spans="1:17" ht="12" customHeight="1" x14ac:dyDescent="0.25">
      <c r="A13" s="88" t="s">
        <v>105</v>
      </c>
      <c r="B13" s="100">
        <f>IF(SER_hh_tesh!B13=0,0,SER_hh_tesh!B13/SER_summary!B$26)</f>
        <v>72.412935260023232</v>
      </c>
      <c r="C13" s="100">
        <f>IF(SER_hh_tesh!C13=0,0,SER_hh_tesh!C13/SER_summary!C$26)</f>
        <v>78.678505489669348</v>
      </c>
      <c r="D13" s="100">
        <f>IF(SER_hh_tesh!D13=0,0,SER_hh_tesh!D13/SER_summary!D$26)</f>
        <v>78.734628521058625</v>
      </c>
      <c r="E13" s="100">
        <f>IF(SER_hh_tesh!E13=0,0,SER_hh_tesh!E13/SER_summary!E$26)</f>
        <v>95.778421756275009</v>
      </c>
      <c r="F13" s="100">
        <f>IF(SER_hh_tesh!F13=0,0,SER_hh_tesh!F13/SER_summary!F$26)</f>
        <v>90.380973554407007</v>
      </c>
      <c r="G13" s="100">
        <f>IF(SER_hh_tesh!G13=0,0,SER_hh_tesh!G13/SER_summary!G$26)</f>
        <v>85.560260612055842</v>
      </c>
      <c r="H13" s="100">
        <f>IF(SER_hh_tesh!H13=0,0,SER_hh_tesh!H13/SER_summary!H$26)</f>
        <v>94.664222943346303</v>
      </c>
      <c r="I13" s="100">
        <f>IF(SER_hh_tesh!I13=0,0,SER_hh_tesh!I13/SER_summary!I$26)</f>
        <v>66.556383739560928</v>
      </c>
      <c r="J13" s="100">
        <f>IF(SER_hh_tesh!J13=0,0,SER_hh_tesh!J13/SER_summary!J$26)</f>
        <v>78.399543310996165</v>
      </c>
      <c r="K13" s="100">
        <f>IF(SER_hh_tesh!K13=0,0,SER_hh_tesh!K13/SER_summary!K$26)</f>
        <v>75.037315810626893</v>
      </c>
      <c r="L13" s="100">
        <f>IF(SER_hh_tesh!L13=0,0,SER_hh_tesh!L13/SER_summary!L$26)</f>
        <v>99.464782399537157</v>
      </c>
      <c r="M13" s="100">
        <f>IF(SER_hh_tesh!M13=0,0,SER_hh_tesh!M13/SER_summary!M$26)</f>
        <v>81.06997396224871</v>
      </c>
      <c r="N13" s="100">
        <f>IF(SER_hh_tesh!N13=0,0,SER_hh_tesh!N13/SER_summary!N$26)</f>
        <v>88.794907924639944</v>
      </c>
      <c r="O13" s="100">
        <f>IF(SER_hh_tesh!O13=0,0,SER_hh_tesh!O13/SER_summary!O$26)</f>
        <v>95.317344900933989</v>
      </c>
      <c r="P13" s="100">
        <f>IF(SER_hh_tesh!P13=0,0,SER_hh_tesh!P13/SER_summary!P$26)</f>
        <v>88.156183923280736</v>
      </c>
      <c r="Q13" s="100">
        <f>IF(SER_hh_tesh!Q13=0,0,SER_hh_tesh!Q13/SER_summary!Q$26)</f>
        <v>98.707249526609331</v>
      </c>
    </row>
    <row r="14" spans="1:17" ht="12" customHeight="1" x14ac:dyDescent="0.25">
      <c r="A14" s="51" t="s">
        <v>104</v>
      </c>
      <c r="B14" s="22">
        <f>IF(SER_hh_tesh!B14=0,0,SER_hh_tesh!B14/SER_summary!B$26)</f>
        <v>72.412935260023247</v>
      </c>
      <c r="C14" s="22">
        <f>IF(SER_hh_tesh!C14=0,0,SER_hh_tesh!C14/SER_summary!C$26)</f>
        <v>77.527642103318016</v>
      </c>
      <c r="D14" s="22">
        <f>IF(SER_hh_tesh!D14=0,0,SER_hh_tesh!D14/SER_summary!D$26)</f>
        <v>78.486688936869683</v>
      </c>
      <c r="E14" s="22">
        <f>IF(SER_hh_tesh!E14=0,0,SER_hh_tesh!E14/SER_summary!E$26)</f>
        <v>95.163565181598713</v>
      </c>
      <c r="F14" s="22">
        <f>IF(SER_hh_tesh!F14=0,0,SER_hh_tesh!F14/SER_summary!F$26)</f>
        <v>89.772123501805623</v>
      </c>
      <c r="G14" s="22">
        <f>IF(SER_hh_tesh!G14=0,0,SER_hh_tesh!G14/SER_summary!G$26)</f>
        <v>84.989725140871542</v>
      </c>
      <c r="H14" s="22">
        <f>IF(SER_hh_tesh!H14=0,0,SER_hh_tesh!H14/SER_summary!H$26)</f>
        <v>94.09185042225387</v>
      </c>
      <c r="I14" s="22">
        <f>IF(SER_hh_tesh!I14=0,0,SER_hh_tesh!I14/SER_summary!I$26)</f>
        <v>66.168880971796142</v>
      </c>
      <c r="J14" s="22">
        <f>IF(SER_hh_tesh!J14=0,0,SER_hh_tesh!J14/SER_summary!J$26)</f>
        <v>80.056316142866208</v>
      </c>
      <c r="K14" s="22">
        <f>IF(SER_hh_tesh!K14=0,0,SER_hh_tesh!K14/SER_summary!K$26)</f>
        <v>76.900192117981518</v>
      </c>
      <c r="L14" s="22">
        <f>IF(SER_hh_tesh!L14=0,0,SER_hh_tesh!L14/SER_summary!L$26)</f>
        <v>89.905677433400612</v>
      </c>
      <c r="M14" s="22">
        <f>IF(SER_hh_tesh!M14=0,0,SER_hh_tesh!M14/SER_summary!M$26)</f>
        <v>72.652787464953846</v>
      </c>
      <c r="N14" s="22">
        <f>IF(SER_hh_tesh!N14=0,0,SER_hh_tesh!N14/SER_summary!N$26)</f>
        <v>79.374499592074443</v>
      </c>
      <c r="O14" s="22">
        <f>IF(SER_hh_tesh!O14=0,0,SER_hh_tesh!O14/SER_summary!O$26)</f>
        <v>83.957902950861126</v>
      </c>
      <c r="P14" s="22">
        <f>IF(SER_hh_tesh!P14=0,0,SER_hh_tesh!P14/SER_summary!P$26)</f>
        <v>77.142764900569702</v>
      </c>
      <c r="Q14" s="22">
        <f>IF(SER_hh_tesh!Q14=0,0,SER_hh_tesh!Q14/SER_summary!Q$26)</f>
        <v>86.316164511627449</v>
      </c>
    </row>
    <row r="15" spans="1:17" ht="12" customHeight="1" x14ac:dyDescent="0.25">
      <c r="A15" s="105" t="s">
        <v>108</v>
      </c>
      <c r="B15" s="104">
        <f>IF(SER_hh_tesh!B15=0,0,SER_hh_tesh!B15/SER_summary!B$26)</f>
        <v>1.4246367174081767</v>
      </c>
      <c r="C15" s="104">
        <f>IF(SER_hh_tesh!C15=0,0,SER_hh_tesh!C15/SER_summary!C$26)</f>
        <v>1.5391379572594888</v>
      </c>
      <c r="D15" s="104">
        <f>IF(SER_hh_tesh!D15=0,0,SER_hh_tesh!D15/SER_summary!D$26)</f>
        <v>1.5155085445289018</v>
      </c>
      <c r="E15" s="104">
        <f>IF(SER_hh_tesh!E15=0,0,SER_hh_tesh!E15/SER_summary!E$26)</f>
        <v>1.6217716358516658</v>
      </c>
      <c r="F15" s="104">
        <f>IF(SER_hh_tesh!F15=0,0,SER_hh_tesh!F15/SER_summary!F$26)</f>
        <v>1.5254240270530228</v>
      </c>
      <c r="G15" s="104">
        <f>IF(SER_hh_tesh!G15=0,0,SER_hh_tesh!G15/SER_summary!G$26)</f>
        <v>1.4534620979229567</v>
      </c>
      <c r="H15" s="104">
        <f>IF(SER_hh_tesh!H15=0,0,SER_hh_tesh!H15/SER_summary!H$26)</f>
        <v>1.6810451870225243</v>
      </c>
      <c r="I15" s="104">
        <f>IF(SER_hh_tesh!I15=0,0,SER_hh_tesh!I15/SER_summary!I$26)</f>
        <v>1.1602111774329236</v>
      </c>
      <c r="J15" s="104">
        <f>IF(SER_hh_tesh!J15=0,0,SER_hh_tesh!J15/SER_summary!J$26)</f>
        <v>1.3940477418820498</v>
      </c>
      <c r="K15" s="104">
        <f>IF(SER_hh_tesh!K15=0,0,SER_hh_tesh!K15/SER_summary!K$26)</f>
        <v>1.3323442256420552</v>
      </c>
      <c r="L15" s="104">
        <f>IF(SER_hh_tesh!L15=0,0,SER_hh_tesh!L15/SER_summary!L$26)</f>
        <v>1.5058035640840042</v>
      </c>
      <c r="M15" s="104">
        <f>IF(SER_hh_tesh!M15=0,0,SER_hh_tesh!M15/SER_summary!M$26)</f>
        <v>1.2721361691441126</v>
      </c>
      <c r="N15" s="104">
        <f>IF(SER_hh_tesh!N15=0,0,SER_hh_tesh!N15/SER_summary!N$26)</f>
        <v>1.3680022930531486</v>
      </c>
      <c r="O15" s="104">
        <f>IF(SER_hh_tesh!O15=0,0,SER_hh_tesh!O15/SER_summary!O$26)</f>
        <v>1.5351830671581701</v>
      </c>
      <c r="P15" s="104">
        <f>IF(SER_hh_tesh!P15=0,0,SER_hh_tesh!P15/SER_summary!P$26)</f>
        <v>1.3771547850421233</v>
      </c>
      <c r="Q15" s="104">
        <f>IF(SER_hh_tesh!Q15=0,0,SER_hh_tesh!Q15/SER_summary!Q$26)</f>
        <v>1.5001605259910917</v>
      </c>
    </row>
    <row r="16" spans="1:17" ht="12.95" customHeight="1" x14ac:dyDescent="0.25">
      <c r="A16" s="90" t="s">
        <v>102</v>
      </c>
      <c r="B16" s="101">
        <f>IF(SER_hh_tesh!B16=0,0,SER_hh_tesh!B16/SER_summary!B$26)</f>
        <v>24.440323180525759</v>
      </c>
      <c r="C16" s="101">
        <f>IF(SER_hh_tesh!C16=0,0,SER_hh_tesh!C16/SER_summary!C$26)</f>
        <v>24.564359420531364</v>
      </c>
      <c r="D16" s="101">
        <f>IF(SER_hh_tesh!D16=0,0,SER_hh_tesh!D16/SER_summary!D$26)</f>
        <v>24.660319273700466</v>
      </c>
      <c r="E16" s="101">
        <f>IF(SER_hh_tesh!E16=0,0,SER_hh_tesh!E16/SER_summary!E$26)</f>
        <v>24.758027874977515</v>
      </c>
      <c r="F16" s="101">
        <f>IF(SER_hh_tesh!F16=0,0,SER_hh_tesh!F16/SER_summary!F$26)</f>
        <v>24.924057912793895</v>
      </c>
      <c r="G16" s="101">
        <f>IF(SER_hh_tesh!G16=0,0,SER_hh_tesh!G16/SER_summary!G$26)</f>
        <v>25.086563845466053</v>
      </c>
      <c r="H16" s="101">
        <f>IF(SER_hh_tesh!H16=0,0,SER_hh_tesh!H16/SER_summary!H$26)</f>
        <v>25.306563371517164</v>
      </c>
      <c r="I16" s="101">
        <f>IF(SER_hh_tesh!I16=0,0,SER_hh_tesh!I16/SER_summary!I$26)</f>
        <v>25.512181434195234</v>
      </c>
      <c r="J16" s="101">
        <f>IF(SER_hh_tesh!J16=0,0,SER_hh_tesh!J16/SER_summary!J$26)</f>
        <v>25.734372766822901</v>
      </c>
      <c r="K16" s="101">
        <f>IF(SER_hh_tesh!K16=0,0,SER_hh_tesh!K16/SER_summary!K$26)</f>
        <v>25.651247404882962</v>
      </c>
      <c r="L16" s="101">
        <f>IF(SER_hh_tesh!L16=0,0,SER_hh_tesh!L16/SER_summary!L$26)</f>
        <v>25.803581786106374</v>
      </c>
      <c r="M16" s="101">
        <f>IF(SER_hh_tesh!M16=0,0,SER_hh_tesh!M16/SER_summary!M$26)</f>
        <v>25.988647262661846</v>
      </c>
      <c r="N16" s="101">
        <f>IF(SER_hh_tesh!N16=0,0,SER_hh_tesh!N16/SER_summary!N$26)</f>
        <v>26.291706667236799</v>
      </c>
      <c r="O16" s="101">
        <f>IF(SER_hh_tesh!O16=0,0,SER_hh_tesh!O16/SER_summary!O$26)</f>
        <v>26.641825473409849</v>
      </c>
      <c r="P16" s="101">
        <f>IF(SER_hh_tesh!P16=0,0,SER_hh_tesh!P16/SER_summary!P$26)</f>
        <v>27.439874030919146</v>
      </c>
      <c r="Q16" s="101">
        <f>IF(SER_hh_tesh!Q16=0,0,SER_hh_tesh!Q16/SER_summary!Q$26)</f>
        <v>28.105922966558925</v>
      </c>
    </row>
    <row r="17" spans="1:17" ht="12.95" customHeight="1" x14ac:dyDescent="0.25">
      <c r="A17" s="88" t="s">
        <v>101</v>
      </c>
      <c r="B17" s="103">
        <f>IF(SER_hh_tesh!B17=0,0,SER_hh_tesh!B17/SER_summary!B$26)</f>
        <v>3.1455708769365094</v>
      </c>
      <c r="C17" s="103">
        <f>IF(SER_hh_tesh!C17=0,0,SER_hh_tesh!C17/SER_summary!C$26)</f>
        <v>3.3457106946419906</v>
      </c>
      <c r="D17" s="103">
        <f>IF(SER_hh_tesh!D17=0,0,SER_hh_tesh!D17/SER_summary!D$26)</f>
        <v>3.6158823696948472</v>
      </c>
      <c r="E17" s="103">
        <f>IF(SER_hh_tesh!E17=0,0,SER_hh_tesh!E17/SER_summary!E$26)</f>
        <v>3.9021756397545868</v>
      </c>
      <c r="F17" s="103">
        <f>IF(SER_hh_tesh!F17=0,0,SER_hh_tesh!F17/SER_summary!F$26)</f>
        <v>4.2344457384069214</v>
      </c>
      <c r="G17" s="103">
        <f>IF(SER_hh_tesh!G17=0,0,SER_hh_tesh!G17/SER_summary!G$26)</f>
        <v>4.5925775631976462</v>
      </c>
      <c r="H17" s="103">
        <f>IF(SER_hh_tesh!H17=0,0,SER_hh_tesh!H17/SER_summary!H$26)</f>
        <v>4.9531557033757272</v>
      </c>
      <c r="I17" s="103">
        <f>IF(SER_hh_tesh!I17=0,0,SER_hh_tesh!I17/SER_summary!I$26)</f>
        <v>5.5151939073464042</v>
      </c>
      <c r="J17" s="103">
        <f>IF(SER_hh_tesh!J17=0,0,SER_hh_tesh!J17/SER_summary!J$26)</f>
        <v>5.8849157264157972</v>
      </c>
      <c r="K17" s="103">
        <f>IF(SER_hh_tesh!K17=0,0,SER_hh_tesh!K17/SER_summary!K$26)</f>
        <v>6.3408507335691793</v>
      </c>
      <c r="L17" s="103">
        <f>IF(SER_hh_tesh!L17=0,0,SER_hh_tesh!L17/SER_summary!L$26)</f>
        <v>6.7954376058049455</v>
      </c>
      <c r="M17" s="103">
        <f>IF(SER_hh_tesh!M17=0,0,SER_hh_tesh!M17/SER_summary!M$26)</f>
        <v>7.2004427468478847</v>
      </c>
      <c r="N17" s="103">
        <f>IF(SER_hh_tesh!N17=0,0,SER_hh_tesh!N17/SER_summary!N$26)</f>
        <v>7.5256386907099886</v>
      </c>
      <c r="O17" s="103">
        <f>IF(SER_hh_tesh!O17=0,0,SER_hh_tesh!O17/SER_summary!O$26)</f>
        <v>8.1663262902159577</v>
      </c>
      <c r="P17" s="103">
        <f>IF(SER_hh_tesh!P17=0,0,SER_hh_tesh!P17/SER_summary!P$26)</f>
        <v>9.1621651540729712</v>
      </c>
      <c r="Q17" s="103">
        <f>IF(SER_hh_tesh!Q17=0,0,SER_hh_tesh!Q17/SER_summary!Q$26)</f>
        <v>10.384752915647569</v>
      </c>
    </row>
    <row r="18" spans="1:17" ht="12" customHeight="1" x14ac:dyDescent="0.25">
      <c r="A18" s="88" t="s">
        <v>100</v>
      </c>
      <c r="B18" s="103">
        <f>IF(SER_hh_tesh!B18=0,0,SER_hh_tesh!B18/SER_summary!B$26)</f>
        <v>24.583297015721403</v>
      </c>
      <c r="C18" s="103">
        <f>IF(SER_hh_tesh!C18=0,0,SER_hh_tesh!C18/SER_summary!C$26)</f>
        <v>24.699224544481375</v>
      </c>
      <c r="D18" s="103">
        <f>IF(SER_hh_tesh!D18=0,0,SER_hh_tesh!D18/SER_summary!D$26)</f>
        <v>24.786034237167801</v>
      </c>
      <c r="E18" s="103">
        <f>IF(SER_hh_tesh!E18=0,0,SER_hh_tesh!E18/SER_summary!E$26)</f>
        <v>24.894565378446568</v>
      </c>
      <c r="F18" s="103">
        <f>IF(SER_hh_tesh!F18=0,0,SER_hh_tesh!F18/SER_summary!F$26)</f>
        <v>25.070359928495957</v>
      </c>
      <c r="G18" s="103">
        <f>IF(SER_hh_tesh!G18=0,0,SER_hh_tesh!G18/SER_summary!G$26)</f>
        <v>25.244720301422078</v>
      </c>
      <c r="H18" s="103">
        <f>IF(SER_hh_tesh!H18=0,0,SER_hh_tesh!H18/SER_summary!H$26)</f>
        <v>25.465518542937129</v>
      </c>
      <c r="I18" s="103">
        <f>IF(SER_hh_tesh!I18=0,0,SER_hh_tesh!I18/SER_summary!I$26)</f>
        <v>25.710048290724707</v>
      </c>
      <c r="J18" s="103">
        <f>IF(SER_hh_tesh!J18=0,0,SER_hh_tesh!J18/SER_summary!J$26)</f>
        <v>25.951051399638281</v>
      </c>
      <c r="K18" s="103">
        <f>IF(SER_hh_tesh!K18=0,0,SER_hh_tesh!K18/SER_summary!K$26)</f>
        <v>25.87771653767593</v>
      </c>
      <c r="L18" s="103">
        <f>IF(SER_hh_tesh!L18=0,0,SER_hh_tesh!L18/SER_summary!L$26)</f>
        <v>26.061083393034352</v>
      </c>
      <c r="M18" s="103">
        <f>IF(SER_hh_tesh!M18=0,0,SER_hh_tesh!M18/SER_summary!M$26)</f>
        <v>26.244504856759725</v>
      </c>
      <c r="N18" s="103">
        <f>IF(SER_hh_tesh!N18=0,0,SER_hh_tesh!N18/SER_summary!N$26)</f>
        <v>26.574211884716643</v>
      </c>
      <c r="O18" s="103">
        <f>IF(SER_hh_tesh!O18=0,0,SER_hh_tesh!O18/SER_summary!O$26)</f>
        <v>26.966865912598955</v>
      </c>
      <c r="P18" s="103">
        <f>IF(SER_hh_tesh!P18=0,0,SER_hh_tesh!P18/SER_summary!P$26)</f>
        <v>27.832451117050432</v>
      </c>
      <c r="Q18" s="103">
        <f>IF(SER_hh_tesh!Q18=0,0,SER_hh_tesh!Q18/SER_summary!Q$26)</f>
        <v>28.594191480595352</v>
      </c>
    </row>
    <row r="19" spans="1:17" ht="12.95" customHeight="1" x14ac:dyDescent="0.25">
      <c r="A19" s="90" t="s">
        <v>47</v>
      </c>
      <c r="B19" s="101">
        <f>IF(SER_hh_tesh!B19=0,0,SER_hh_tesh!B19/SER_summary!B$26)</f>
        <v>13.841729129807732</v>
      </c>
      <c r="C19" s="101">
        <f>IF(SER_hh_tesh!C19=0,0,SER_hh_tesh!C19/SER_summary!C$26)</f>
        <v>13.830763324084788</v>
      </c>
      <c r="D19" s="101">
        <f>IF(SER_hh_tesh!D19=0,0,SER_hh_tesh!D19/SER_summary!D$26)</f>
        <v>13.798967075002814</v>
      </c>
      <c r="E19" s="101">
        <f>IF(SER_hh_tesh!E19=0,0,SER_hh_tesh!E19/SER_summary!E$26)</f>
        <v>13.899054206375313</v>
      </c>
      <c r="F19" s="101">
        <f>IF(SER_hh_tesh!F19=0,0,SER_hh_tesh!F19/SER_summary!F$26)</f>
        <v>13.911918532909008</v>
      </c>
      <c r="G19" s="101">
        <f>IF(SER_hh_tesh!G19=0,0,SER_hh_tesh!G19/SER_summary!G$26)</f>
        <v>13.824543081007249</v>
      </c>
      <c r="H19" s="101">
        <f>IF(SER_hh_tesh!H19=0,0,SER_hh_tesh!H19/SER_summary!H$26)</f>
        <v>13.961231623216465</v>
      </c>
      <c r="I19" s="101">
        <f>IF(SER_hh_tesh!I19=0,0,SER_hh_tesh!I19/SER_summary!I$26)</f>
        <v>13.971825317252108</v>
      </c>
      <c r="J19" s="101">
        <f>IF(SER_hh_tesh!J19=0,0,SER_hh_tesh!J19/SER_summary!J$26)</f>
        <v>14.011018587155256</v>
      </c>
      <c r="K19" s="101">
        <f>IF(SER_hh_tesh!K19=0,0,SER_hh_tesh!K19/SER_summary!K$26)</f>
        <v>14.189604343038308</v>
      </c>
      <c r="L19" s="101">
        <f>IF(SER_hh_tesh!L19=0,0,SER_hh_tesh!L19/SER_summary!L$26)</f>
        <v>14.123966515062788</v>
      </c>
      <c r="M19" s="101">
        <f>IF(SER_hh_tesh!M19=0,0,SER_hh_tesh!M19/SER_summary!M$26)</f>
        <v>14.312951114134014</v>
      </c>
      <c r="N19" s="101">
        <f>IF(SER_hh_tesh!N19=0,0,SER_hh_tesh!N19/SER_summary!N$26)</f>
        <v>14.473789750128942</v>
      </c>
      <c r="O19" s="101">
        <f>IF(SER_hh_tesh!O19=0,0,SER_hh_tesh!O19/SER_summary!O$26)</f>
        <v>14.591260634233242</v>
      </c>
      <c r="P19" s="101">
        <f>IF(SER_hh_tesh!P19=0,0,SER_hh_tesh!P19/SER_summary!P$26)</f>
        <v>14.598032498476638</v>
      </c>
      <c r="Q19" s="101">
        <f>IF(SER_hh_tesh!Q19=0,0,SER_hh_tesh!Q19/SER_summary!Q$26)</f>
        <v>14.683741849902511</v>
      </c>
    </row>
    <row r="20" spans="1:17" ht="12" customHeight="1" x14ac:dyDescent="0.25">
      <c r="A20" s="88" t="s">
        <v>38</v>
      </c>
      <c r="B20" s="100">
        <f>IF(SER_hh_tesh!B20=0,0,SER_hh_tesh!B20/SER_summary!B$26)</f>
        <v>0</v>
      </c>
      <c r="C20" s="100">
        <f>IF(SER_hh_tesh!C20=0,0,SER_hh_tesh!C20/SER_summary!C$26)</f>
        <v>0</v>
      </c>
      <c r="D20" s="100">
        <f>IF(SER_hh_tesh!D20=0,0,SER_hh_tesh!D20/SER_summary!D$26)</f>
        <v>0</v>
      </c>
      <c r="E20" s="100">
        <f>IF(SER_hh_tesh!E20=0,0,SER_hh_tesh!E20/SER_summary!E$26)</f>
        <v>0</v>
      </c>
      <c r="F20" s="100">
        <f>IF(SER_hh_tesh!F20=0,0,SER_hh_tesh!F20/SER_summary!F$26)</f>
        <v>0</v>
      </c>
      <c r="G20" s="100">
        <f>IF(SER_hh_tesh!G20=0,0,SER_hh_tesh!G20/SER_summary!G$26)</f>
        <v>0</v>
      </c>
      <c r="H20" s="100">
        <f>IF(SER_hh_tesh!H20=0,0,SER_hh_tesh!H20/SER_summary!H$26)</f>
        <v>0</v>
      </c>
      <c r="I20" s="100">
        <f>IF(SER_hh_tesh!I20=0,0,SER_hh_tesh!I20/SER_summary!I$26)</f>
        <v>0</v>
      </c>
      <c r="J20" s="100">
        <f>IF(SER_hh_tesh!J20=0,0,SER_hh_tesh!J20/SER_summary!J$26)</f>
        <v>0</v>
      </c>
      <c r="K20" s="100">
        <f>IF(SER_hh_tesh!K20=0,0,SER_hh_tesh!K20/SER_summary!K$26)</f>
        <v>0</v>
      </c>
      <c r="L20" s="100">
        <f>IF(SER_hh_tesh!L20=0,0,SER_hh_tesh!L20/SER_summary!L$26)</f>
        <v>0</v>
      </c>
      <c r="M20" s="100">
        <f>IF(SER_hh_tesh!M20=0,0,SER_hh_tesh!M20/SER_summary!M$26)</f>
        <v>0</v>
      </c>
      <c r="N20" s="100">
        <f>IF(SER_hh_tesh!N20=0,0,SER_hh_tesh!N20/SER_summary!N$26)</f>
        <v>0</v>
      </c>
      <c r="O20" s="100">
        <f>IF(SER_hh_tesh!O20=0,0,SER_hh_tesh!O20/SER_summary!O$26)</f>
        <v>0</v>
      </c>
      <c r="P20" s="100">
        <f>IF(SER_hh_tesh!P20=0,0,SER_hh_tesh!P20/SER_summary!P$26)</f>
        <v>0</v>
      </c>
      <c r="Q20" s="100">
        <f>IF(SER_hh_tesh!Q20=0,0,SER_hh_tesh!Q20/SER_summary!Q$26)</f>
        <v>0</v>
      </c>
    </row>
    <row r="21" spans="1:17" s="28" customFormat="1" ht="12" customHeight="1" x14ac:dyDescent="0.25">
      <c r="A21" s="88" t="s">
        <v>66</v>
      </c>
      <c r="B21" s="100">
        <f>IF(SER_hh_tesh!B21=0,0,SER_hh_tesh!B21/SER_summary!B$26)</f>
        <v>13.745228322884071</v>
      </c>
      <c r="C21" s="100">
        <f>IF(SER_hh_tesh!C21=0,0,SER_hh_tesh!C21/SER_summary!C$26)</f>
        <v>13.806546339665976</v>
      </c>
      <c r="D21" s="100">
        <f>IF(SER_hh_tesh!D21=0,0,SER_hh_tesh!D21/SER_summary!D$26)</f>
        <v>13.88498404448484</v>
      </c>
      <c r="E21" s="100">
        <f>IF(SER_hh_tesh!E21=0,0,SER_hh_tesh!E21/SER_summary!E$26)</f>
        <v>13.973953534751217</v>
      </c>
      <c r="F21" s="100">
        <f>IF(SER_hh_tesh!F21=0,0,SER_hh_tesh!F21/SER_summary!F$26)</f>
        <v>14.035520397039068</v>
      </c>
      <c r="G21" s="100">
        <f>IF(SER_hh_tesh!G21=0,0,SER_hh_tesh!G21/SER_summary!G$26)</f>
        <v>13.939637129548466</v>
      </c>
      <c r="H21" s="100">
        <f>IF(SER_hh_tesh!H21=0,0,SER_hh_tesh!H21/SER_summary!H$26)</f>
        <v>14.058629162192629</v>
      </c>
      <c r="I21" s="100">
        <f>IF(SER_hh_tesh!I21=0,0,SER_hh_tesh!I21/SER_summary!I$26)</f>
        <v>13.991709797233689</v>
      </c>
      <c r="J21" s="100">
        <f>IF(SER_hh_tesh!J21=0,0,SER_hh_tesh!J21/SER_summary!J$26)</f>
        <v>13.997658709625432</v>
      </c>
      <c r="K21" s="100">
        <f>IF(SER_hh_tesh!K21=0,0,SER_hh_tesh!K21/SER_summary!K$26)</f>
        <v>14.124758059293791</v>
      </c>
      <c r="L21" s="100">
        <f>IF(SER_hh_tesh!L21=0,0,SER_hh_tesh!L21/SER_summary!L$26)</f>
        <v>13.98904397537915</v>
      </c>
      <c r="M21" s="100">
        <f>IF(SER_hh_tesh!M21=0,0,SER_hh_tesh!M21/SER_summary!M$26)</f>
        <v>14.132506950966574</v>
      </c>
      <c r="N21" s="100">
        <f>IF(SER_hh_tesh!N21=0,0,SER_hh_tesh!N21/SER_summary!N$26)</f>
        <v>14.209420320453489</v>
      </c>
      <c r="O21" s="100">
        <f>IF(SER_hh_tesh!O21=0,0,SER_hh_tesh!O21/SER_summary!O$26)</f>
        <v>14.236477988812485</v>
      </c>
      <c r="P21" s="100">
        <f>IF(SER_hh_tesh!P21=0,0,SER_hh_tesh!P21/SER_summary!P$26)</f>
        <v>14.175411024042701</v>
      </c>
      <c r="Q21" s="100">
        <f>IF(SER_hh_tesh!Q21=0,0,SER_hh_tesh!Q21/SER_summary!Q$26)</f>
        <v>14.184075292994269</v>
      </c>
    </row>
    <row r="22" spans="1:17" ht="12" customHeight="1" x14ac:dyDescent="0.25">
      <c r="A22" s="88" t="s">
        <v>99</v>
      </c>
      <c r="B22" s="100">
        <f>IF(SER_hh_tesh!B22=0,0,SER_hh_tesh!B22/SER_summary!B$26)</f>
        <v>13.745228322884074</v>
      </c>
      <c r="C22" s="100">
        <f>IF(SER_hh_tesh!C22=0,0,SER_hh_tesh!C22/SER_summary!C$26)</f>
        <v>13.740498574830795</v>
      </c>
      <c r="D22" s="100">
        <f>IF(SER_hh_tesh!D22=0,0,SER_hh_tesh!D22/SER_summary!D$26)</f>
        <v>13.696348503023222</v>
      </c>
      <c r="E22" s="100">
        <f>IF(SER_hh_tesh!E22=0,0,SER_hh_tesh!E22/SER_summary!E$26)</f>
        <v>13.731303869089679</v>
      </c>
      <c r="F22" s="100">
        <f>IF(SER_hh_tesh!F22=0,0,SER_hh_tesh!F22/SER_summary!F$26)</f>
        <v>13.712452702708637</v>
      </c>
      <c r="G22" s="100">
        <f>IF(SER_hh_tesh!G22=0,0,SER_hh_tesh!G22/SER_summary!G$26)</f>
        <v>13.60055754827397</v>
      </c>
      <c r="H22" s="100">
        <f>IF(SER_hh_tesh!H22=0,0,SER_hh_tesh!H22/SER_summary!H$26)</f>
        <v>13.717773610820194</v>
      </c>
      <c r="I22" s="100">
        <f>IF(SER_hh_tesh!I22=0,0,SER_hh_tesh!I22/SER_summary!I$26)</f>
        <v>13.67270424154365</v>
      </c>
      <c r="J22" s="100">
        <f>IF(SER_hh_tesh!J22=0,0,SER_hh_tesh!J22/SER_summary!J$26)</f>
        <v>13.745034283521024</v>
      </c>
      <c r="K22" s="100">
        <f>IF(SER_hh_tesh!K22=0,0,SER_hh_tesh!K22/SER_summary!K$26)</f>
        <v>13.885002213374358</v>
      </c>
      <c r="L22" s="100">
        <f>IF(SER_hh_tesh!L22=0,0,SER_hh_tesh!L22/SER_summary!L$26)</f>
        <v>13.781972023289836</v>
      </c>
      <c r="M22" s="100">
        <f>IF(SER_hh_tesh!M22=0,0,SER_hh_tesh!M22/SER_summary!M$26)</f>
        <v>13.994231796829903</v>
      </c>
      <c r="N22" s="100">
        <f>IF(SER_hh_tesh!N22=0,0,SER_hh_tesh!N22/SER_summary!N$26)</f>
        <v>14.127130553661949</v>
      </c>
      <c r="O22" s="100">
        <f>IF(SER_hh_tesh!O22=0,0,SER_hh_tesh!O22/SER_summary!O$26)</f>
        <v>14.201225952770558</v>
      </c>
      <c r="P22" s="100">
        <f>IF(SER_hh_tesh!P22=0,0,SER_hh_tesh!P22/SER_summary!P$26)</f>
        <v>14.226132196954969</v>
      </c>
      <c r="Q22" s="100">
        <f>IF(SER_hh_tesh!Q22=0,0,SER_hh_tesh!Q22/SER_summary!Q$26)</f>
        <v>14.285801377305019</v>
      </c>
    </row>
    <row r="23" spans="1:17" ht="12" customHeight="1" x14ac:dyDescent="0.25">
      <c r="A23" s="88" t="s">
        <v>98</v>
      </c>
      <c r="B23" s="100">
        <f>IF(SER_hh_tesh!B23=0,0,SER_hh_tesh!B23/SER_summary!B$26)</f>
        <v>13.745228322884071</v>
      </c>
      <c r="C23" s="100">
        <f>IF(SER_hh_tesh!C23=0,0,SER_hh_tesh!C23/SER_summary!C$26)</f>
        <v>13.75386193534999</v>
      </c>
      <c r="D23" s="100">
        <f>IF(SER_hh_tesh!D23=0,0,SER_hh_tesh!D23/SER_summary!D$26)</f>
        <v>13.710764585775612</v>
      </c>
      <c r="E23" s="100">
        <f>IF(SER_hh_tesh!E23=0,0,SER_hh_tesh!E23/SER_summary!E$26)</f>
        <v>13.753213197780491</v>
      </c>
      <c r="F23" s="100">
        <f>IF(SER_hh_tesh!F23=0,0,SER_hh_tesh!F23/SER_summary!F$26)</f>
        <v>13.726123692584626</v>
      </c>
      <c r="G23" s="100">
        <f>IF(SER_hh_tesh!G23=0,0,SER_hh_tesh!G23/SER_summary!G$26)</f>
        <v>13.622634726269906</v>
      </c>
      <c r="H23" s="100">
        <f>IF(SER_hh_tesh!H23=0,0,SER_hh_tesh!H23/SER_summary!H$26)</f>
        <v>13.776091430683955</v>
      </c>
      <c r="I23" s="100">
        <f>IF(SER_hh_tesh!I23=0,0,SER_hh_tesh!I23/SER_summary!I$26)</f>
        <v>13.746464187650375</v>
      </c>
      <c r="J23" s="100">
        <f>IF(SER_hh_tesh!J23=0,0,SER_hh_tesh!J23/SER_summary!J$26)</f>
        <v>13.792492689132372</v>
      </c>
      <c r="K23" s="100">
        <f>IF(SER_hh_tesh!K23=0,0,SER_hh_tesh!K23/SER_summary!K$26)</f>
        <v>13.952150327868893</v>
      </c>
      <c r="L23" s="100">
        <f>IF(SER_hh_tesh!L23=0,0,SER_hh_tesh!L23/SER_summary!L$26)</f>
        <v>13.866019495657254</v>
      </c>
      <c r="M23" s="100">
        <f>IF(SER_hh_tesh!M23=0,0,SER_hh_tesh!M23/SER_summary!M$26)</f>
        <v>14.064483857785845</v>
      </c>
      <c r="N23" s="100">
        <f>IF(SER_hh_tesh!N23=0,0,SER_hh_tesh!N23/SER_summary!N$26)</f>
        <v>14.190252998836272</v>
      </c>
      <c r="O23" s="100">
        <f>IF(SER_hh_tesh!O23=0,0,SER_hh_tesh!O23/SER_summary!O$26)</f>
        <v>14.262676717160236</v>
      </c>
      <c r="P23" s="100">
        <f>IF(SER_hh_tesh!P23=0,0,SER_hh_tesh!P23/SER_summary!P$26)</f>
        <v>14.319541903479232</v>
      </c>
      <c r="Q23" s="100">
        <f>IF(SER_hh_tesh!Q23=0,0,SER_hh_tesh!Q23/SER_summary!Q$26)</f>
        <v>14.387615002826738</v>
      </c>
    </row>
    <row r="24" spans="1:17" ht="12" customHeight="1" x14ac:dyDescent="0.25">
      <c r="A24" s="88" t="s">
        <v>34</v>
      </c>
      <c r="B24" s="100">
        <f>IF(SER_hh_tesh!B24=0,0,SER_hh_tesh!B24/SER_summary!B$26)</f>
        <v>0</v>
      </c>
      <c r="C24" s="100">
        <f>IF(SER_hh_tesh!C24=0,0,SER_hh_tesh!C24/SER_summary!C$26)</f>
        <v>0</v>
      </c>
      <c r="D24" s="100">
        <f>IF(SER_hh_tesh!D24=0,0,SER_hh_tesh!D24/SER_summary!D$26)</f>
        <v>0</v>
      </c>
      <c r="E24" s="100">
        <f>IF(SER_hh_tesh!E24=0,0,SER_hh_tesh!E24/SER_summary!E$26)</f>
        <v>0</v>
      </c>
      <c r="F24" s="100">
        <f>IF(SER_hh_tesh!F24=0,0,SER_hh_tesh!F24/SER_summary!F$26)</f>
        <v>0</v>
      </c>
      <c r="G24" s="100">
        <f>IF(SER_hh_tesh!G24=0,0,SER_hh_tesh!G24/SER_summary!G$26)</f>
        <v>0</v>
      </c>
      <c r="H24" s="100">
        <f>IF(SER_hh_tesh!H24=0,0,SER_hh_tesh!H24/SER_summary!H$26)</f>
        <v>0</v>
      </c>
      <c r="I24" s="100">
        <f>IF(SER_hh_tesh!I24=0,0,SER_hh_tesh!I24/SER_summary!I$26)</f>
        <v>0</v>
      </c>
      <c r="J24" s="100">
        <f>IF(SER_hh_tesh!J24=0,0,SER_hh_tesh!J24/SER_summary!J$26)</f>
        <v>0</v>
      </c>
      <c r="K24" s="100">
        <f>IF(SER_hh_tesh!K24=0,0,SER_hh_tesh!K24/SER_summary!K$26)</f>
        <v>0</v>
      </c>
      <c r="L24" s="100">
        <f>IF(SER_hh_tesh!L24=0,0,SER_hh_tesh!L24/SER_summary!L$26)</f>
        <v>0</v>
      </c>
      <c r="M24" s="100">
        <f>IF(SER_hh_tesh!M24=0,0,SER_hh_tesh!M24/SER_summary!M$26)</f>
        <v>0</v>
      </c>
      <c r="N24" s="100">
        <f>IF(SER_hh_tesh!N24=0,0,SER_hh_tesh!N24/SER_summary!N$26)</f>
        <v>0</v>
      </c>
      <c r="O24" s="100">
        <f>IF(SER_hh_tesh!O24=0,0,SER_hh_tesh!O24/SER_summary!O$26)</f>
        <v>0</v>
      </c>
      <c r="P24" s="100">
        <f>IF(SER_hh_tesh!P24=0,0,SER_hh_tesh!P24/SER_summary!P$26)</f>
        <v>0</v>
      </c>
      <c r="Q24" s="100">
        <f>IF(SER_hh_tesh!Q24=0,0,SER_hh_tesh!Q24/SER_summary!Q$26)</f>
        <v>0</v>
      </c>
    </row>
    <row r="25" spans="1:17" ht="12" customHeight="1" x14ac:dyDescent="0.25">
      <c r="A25" s="88" t="s">
        <v>42</v>
      </c>
      <c r="B25" s="100">
        <f>IF(SER_hh_tesh!B25=0,0,SER_hh_tesh!B25/SER_summary!B$26)</f>
        <v>0</v>
      </c>
      <c r="C25" s="100">
        <f>IF(SER_hh_tesh!C25=0,0,SER_hh_tesh!C25/SER_summary!C$26)</f>
        <v>0</v>
      </c>
      <c r="D25" s="100">
        <f>IF(SER_hh_tesh!D25=0,0,SER_hh_tesh!D25/SER_summary!D$26)</f>
        <v>0</v>
      </c>
      <c r="E25" s="100">
        <f>IF(SER_hh_tesh!E25=0,0,SER_hh_tesh!E25/SER_summary!E$26)</f>
        <v>14.217691927551714</v>
      </c>
      <c r="F25" s="100">
        <f>IF(SER_hh_tesh!F25=0,0,SER_hh_tesh!F25/SER_summary!F$26)</f>
        <v>14.181274312137543</v>
      </c>
      <c r="G25" s="100">
        <f>IF(SER_hh_tesh!G25=0,0,SER_hh_tesh!G25/SER_summary!G$26)</f>
        <v>14.101158363623556</v>
      </c>
      <c r="H25" s="100">
        <f>IF(SER_hh_tesh!H25=0,0,SER_hh_tesh!H25/SER_summary!H$26)</f>
        <v>13.673727833691462</v>
      </c>
      <c r="I25" s="100">
        <f>IF(SER_hh_tesh!I25=0,0,SER_hh_tesh!I25/SER_summary!I$26)</f>
        <v>14.007463413614111</v>
      </c>
      <c r="J25" s="100">
        <f>IF(SER_hh_tesh!J25=0,0,SER_hh_tesh!J25/SER_summary!J$26)</f>
        <v>13.978189813212316</v>
      </c>
      <c r="K25" s="100">
        <f>IF(SER_hh_tesh!K25=0,0,SER_hh_tesh!K25/SER_summary!K$26)</f>
        <v>14.003011550072534</v>
      </c>
      <c r="L25" s="100">
        <f>IF(SER_hh_tesh!L25=0,0,SER_hh_tesh!L25/SER_summary!L$26)</f>
        <v>13.9175374763894</v>
      </c>
      <c r="M25" s="100">
        <f>IF(SER_hh_tesh!M25=0,0,SER_hh_tesh!M25/SER_summary!M$26)</f>
        <v>14.053611876055257</v>
      </c>
      <c r="N25" s="100">
        <f>IF(SER_hh_tesh!N25=0,0,SER_hh_tesh!N25/SER_summary!N$26)</f>
        <v>14.112810418239665</v>
      </c>
      <c r="O25" s="100">
        <f>IF(SER_hh_tesh!O25=0,0,SER_hh_tesh!O25/SER_summary!O$26)</f>
        <v>14.128596343049619</v>
      </c>
      <c r="P25" s="100">
        <f>IF(SER_hh_tesh!P25=0,0,SER_hh_tesh!P25/SER_summary!P$26)</f>
        <v>14.054125236264866</v>
      </c>
      <c r="Q25" s="100">
        <f>IF(SER_hh_tesh!Q25=0,0,SER_hh_tesh!Q25/SER_summary!Q$26)</f>
        <v>14.060436202315973</v>
      </c>
    </row>
    <row r="26" spans="1:17" ht="12" customHeight="1" x14ac:dyDescent="0.25">
      <c r="A26" s="88" t="s">
        <v>30</v>
      </c>
      <c r="B26" s="22">
        <f>IF(SER_hh_tesh!B26=0,0,SER_hh_tesh!B26/SER_summary!B$26)</f>
        <v>13.731988632437648</v>
      </c>
      <c r="C26" s="22">
        <f>IF(SER_hh_tesh!C26=0,0,SER_hh_tesh!C26/SER_summary!C$26)</f>
        <v>13.68551073744139</v>
      </c>
      <c r="D26" s="22">
        <f>IF(SER_hh_tesh!D26=0,0,SER_hh_tesh!D26/SER_summary!D$26)</f>
        <v>13.63479993860857</v>
      </c>
      <c r="E26" s="22">
        <f>IF(SER_hh_tesh!E26=0,0,SER_hh_tesh!E26/SER_summary!E$26)</f>
        <v>13.678526266254618</v>
      </c>
      <c r="F26" s="22">
        <f>IF(SER_hh_tesh!F26=0,0,SER_hh_tesh!F26/SER_summary!F$26)</f>
        <v>13.836931986155349</v>
      </c>
      <c r="G26" s="22">
        <f>IF(SER_hh_tesh!G26=0,0,SER_hh_tesh!G26/SER_summary!G$26)</f>
        <v>13.638678731027207</v>
      </c>
      <c r="H26" s="22">
        <f>IF(SER_hh_tesh!H26=0,0,SER_hh_tesh!H26/SER_summary!H$26)</f>
        <v>14.252477365146296</v>
      </c>
      <c r="I26" s="22">
        <f>IF(SER_hh_tesh!I26=0,0,SER_hh_tesh!I26/SER_summary!I$26)</f>
        <v>13.987878390052275</v>
      </c>
      <c r="J26" s="22">
        <f>IF(SER_hh_tesh!J26=0,0,SER_hh_tesh!J26/SER_summary!J$26)</f>
        <v>14.046991357034685</v>
      </c>
      <c r="K26" s="22">
        <f>IF(SER_hh_tesh!K26=0,0,SER_hh_tesh!K26/SER_summary!K$26)</f>
        <v>14.291966824779008</v>
      </c>
      <c r="L26" s="22">
        <f>IF(SER_hh_tesh!L26=0,0,SER_hh_tesh!L26/SER_summary!L$26)</f>
        <v>14.190402510933746</v>
      </c>
      <c r="M26" s="22">
        <f>IF(SER_hh_tesh!M26=0,0,SER_hh_tesh!M26/SER_summary!M$26)</f>
        <v>14.424316934966967</v>
      </c>
      <c r="N26" s="22">
        <f>IF(SER_hh_tesh!N26=0,0,SER_hh_tesh!N26/SER_summary!N$26)</f>
        <v>14.618213980190486</v>
      </c>
      <c r="O26" s="22">
        <f>IF(SER_hh_tesh!O26=0,0,SER_hh_tesh!O26/SER_summary!O$26)</f>
        <v>14.750810201000981</v>
      </c>
      <c r="P26" s="22">
        <f>IF(SER_hh_tesh!P26=0,0,SER_hh_tesh!P26/SER_summary!P$26)</f>
        <v>14.903203811544042</v>
      </c>
      <c r="Q26" s="22">
        <f>IF(SER_hh_tesh!Q26=0,0,SER_hh_tesh!Q26/SER_summary!Q$26)</f>
        <v>15.032879539809905</v>
      </c>
    </row>
    <row r="27" spans="1:17" ht="12" customHeight="1" x14ac:dyDescent="0.25">
      <c r="A27" s="93" t="s">
        <v>114</v>
      </c>
      <c r="B27" s="116">
        <f>IF(SER_hh_tesh!B27=0,0,SER_hh_tesh!B27/SER_summary!B$26)</f>
        <v>9.9811158616750065E-2</v>
      </c>
      <c r="C27" s="116">
        <f>IF(SER_hh_tesh!C27=0,0,SER_hh_tesh!C27/SER_summary!C$26)</f>
        <v>9.6937423855551444E-2</v>
      </c>
      <c r="D27" s="116">
        <f>IF(SER_hh_tesh!D27=0,0,SER_hh_tesh!D27/SER_summary!D$26)</f>
        <v>0.10660621514678748</v>
      </c>
      <c r="E27" s="116">
        <f>IF(SER_hh_tesh!E27=0,0,SER_hh_tesh!E27/SER_summary!E$26)</f>
        <v>9.8549459471866968E-2</v>
      </c>
      <c r="F27" s="116">
        <f>IF(SER_hh_tesh!F27=0,0,SER_hh_tesh!F27/SER_summary!F$26)</f>
        <v>0.10415658470969996</v>
      </c>
      <c r="G27" s="116">
        <f>IF(SER_hh_tesh!G27=0,0,SER_hh_tesh!G27/SER_summary!G$26)</f>
        <v>0.13220735051826846</v>
      </c>
      <c r="H27" s="116">
        <f>IF(SER_hh_tesh!H27=0,0,SER_hh_tesh!H27/SER_summary!H$26)</f>
        <v>0.13480056730001311</v>
      </c>
      <c r="I27" s="116">
        <f>IF(SER_hh_tesh!I27=0,0,SER_hh_tesh!I27/SER_summary!I$26)</f>
        <v>0.1658241528930747</v>
      </c>
      <c r="J27" s="116">
        <f>IF(SER_hh_tesh!J27=0,0,SER_hh_tesh!J27/SER_summary!J$26)</f>
        <v>0.15689314319401523</v>
      </c>
      <c r="K27" s="116">
        <f>IF(SER_hh_tesh!K27=0,0,SER_hh_tesh!K27/SER_summary!K$26)</f>
        <v>0.18449648092158907</v>
      </c>
      <c r="L27" s="116">
        <f>IF(SER_hh_tesh!L27=0,0,SER_hh_tesh!L27/SER_summary!L$26)</f>
        <v>0.21325906619304286</v>
      </c>
      <c r="M27" s="116">
        <f>IF(SER_hh_tesh!M27=0,0,SER_hh_tesh!M27/SER_summary!M$26)</f>
        <v>0.20325444938296136</v>
      </c>
      <c r="N27" s="116">
        <f>IF(SER_hh_tesh!N27=0,0,SER_hh_tesh!N27/SER_summary!N$26)</f>
        <v>0.22740131416008041</v>
      </c>
      <c r="O27" s="116">
        <f>IF(SER_hh_tesh!O27=0,0,SER_hh_tesh!O27/SER_summary!O$26)</f>
        <v>0.23774662440066227</v>
      </c>
      <c r="P27" s="116">
        <f>IF(SER_hh_tesh!P27=0,0,SER_hh_tesh!P27/SER_summary!P$26)</f>
        <v>0.221574762447906</v>
      </c>
      <c r="Q27" s="116">
        <f>IF(SER_hh_tesh!Q27=0,0,SER_hh_tesh!Q27/SER_summary!Q$26)</f>
        <v>0.23591070997386987</v>
      </c>
    </row>
    <row r="28" spans="1:17" ht="12" customHeight="1" x14ac:dyDescent="0.25">
      <c r="A28" s="91" t="s">
        <v>113</v>
      </c>
      <c r="B28" s="117">
        <f>IF(SER_hh_tesh!B28=0,0,SER_hh_tesh!B28/SER_summary!B$26)</f>
        <v>4.6380882263027825</v>
      </c>
      <c r="C28" s="117">
        <f>IF(SER_hh_tesh!C28=0,0,SER_hh_tesh!C28/SER_summary!C$26)</f>
        <v>4.3843918983574897</v>
      </c>
      <c r="D28" s="117">
        <f>IF(SER_hh_tesh!D28=0,0,SER_hh_tesh!D28/SER_summary!D$26)</f>
        <v>4.8141024500240244</v>
      </c>
      <c r="E28" s="117">
        <f>IF(SER_hh_tesh!E28=0,0,SER_hh_tesh!E28/SER_summary!E$26)</f>
        <v>4.4319512491153148</v>
      </c>
      <c r="F28" s="117">
        <f>IF(SER_hh_tesh!F28=0,0,SER_hh_tesh!F28/SER_summary!F$26)</f>
        <v>4.4582446168160486</v>
      </c>
      <c r="G28" s="117">
        <f>IF(SER_hh_tesh!G28=0,0,SER_hh_tesh!G28/SER_summary!G$26)</f>
        <v>4.4491433114614471</v>
      </c>
      <c r="H28" s="117">
        <f>IF(SER_hh_tesh!H28=0,0,SER_hh_tesh!H28/SER_summary!H$26)</f>
        <v>4.5190044287362241</v>
      </c>
      <c r="I28" s="117">
        <f>IF(SER_hh_tesh!I28=0,0,SER_hh_tesh!I28/SER_summary!I$26)</f>
        <v>4.5452044728490542</v>
      </c>
      <c r="J28" s="117">
        <f>IF(SER_hh_tesh!J28=0,0,SER_hh_tesh!J28/SER_summary!J$26)</f>
        <v>4.2108742884496335</v>
      </c>
      <c r="K28" s="117">
        <f>IF(SER_hh_tesh!K28=0,0,SER_hh_tesh!K28/SER_summary!K$26)</f>
        <v>4.6414889373560637</v>
      </c>
      <c r="L28" s="117">
        <f>IF(SER_hh_tesh!L28=0,0,SER_hh_tesh!L28/SER_summary!L$26)</f>
        <v>4.629882921801574</v>
      </c>
      <c r="M28" s="117">
        <f>IF(SER_hh_tesh!M28=0,0,SER_hh_tesh!M28/SER_summary!M$26)</f>
        <v>4.3732831498494988</v>
      </c>
      <c r="N28" s="117">
        <f>IF(SER_hh_tesh!N28=0,0,SER_hh_tesh!N28/SER_summary!N$26)</f>
        <v>4.8486077696326069</v>
      </c>
      <c r="O28" s="117">
        <f>IF(SER_hh_tesh!O28=0,0,SER_hh_tesh!O28/SER_summary!O$26)</f>
        <v>4.9927773013403156</v>
      </c>
      <c r="P28" s="117">
        <f>IF(SER_hh_tesh!P28=0,0,SER_hh_tesh!P28/SER_summary!P$26)</f>
        <v>4.5049164500390617</v>
      </c>
      <c r="Q28" s="117">
        <f>IF(SER_hh_tesh!Q28=0,0,SER_hh_tesh!Q28/SER_summary!Q$26)</f>
        <v>4.6959668949186968</v>
      </c>
    </row>
    <row r="29" spans="1:17" ht="12.95" customHeight="1" x14ac:dyDescent="0.25">
      <c r="A29" s="90" t="s">
        <v>46</v>
      </c>
      <c r="B29" s="101">
        <f>IF(SER_hh_tesh!B29=0,0,SER_hh_tesh!B29/SER_summary!B$26)</f>
        <v>13.775391712606126</v>
      </c>
      <c r="C29" s="101">
        <f>IF(SER_hh_tesh!C29=0,0,SER_hh_tesh!C29/SER_summary!C$26)</f>
        <v>13.783780347427703</v>
      </c>
      <c r="D29" s="101">
        <f>IF(SER_hh_tesh!D29=0,0,SER_hh_tesh!D29/SER_summary!D$26)</f>
        <v>13.795396126464597</v>
      </c>
      <c r="E29" s="101">
        <f>IF(SER_hh_tesh!E29=0,0,SER_hh_tesh!E29/SER_summary!E$26)</f>
        <v>13.905792652085875</v>
      </c>
      <c r="F29" s="101">
        <f>IF(SER_hh_tesh!F29=0,0,SER_hh_tesh!F29/SER_summary!F$26)</f>
        <v>13.868889165778542</v>
      </c>
      <c r="G29" s="101">
        <f>IF(SER_hh_tesh!G29=0,0,SER_hh_tesh!G29/SER_summary!G$26)</f>
        <v>13.891086976024095</v>
      </c>
      <c r="H29" s="101">
        <f>IF(SER_hh_tesh!H29=0,0,SER_hh_tesh!H29/SER_summary!H$26)</f>
        <v>13.905650243427484</v>
      </c>
      <c r="I29" s="101">
        <f>IF(SER_hh_tesh!I29=0,0,SER_hh_tesh!I29/SER_summary!I$26)</f>
        <v>14.073299074060998</v>
      </c>
      <c r="J29" s="101">
        <f>IF(SER_hh_tesh!J29=0,0,SER_hh_tesh!J29/SER_summary!J$26)</f>
        <v>14.173009340439698</v>
      </c>
      <c r="K29" s="101">
        <f>IF(SER_hh_tesh!K29=0,0,SER_hh_tesh!K29/SER_summary!K$26)</f>
        <v>14.225461845270186</v>
      </c>
      <c r="L29" s="101">
        <f>IF(SER_hh_tesh!L29=0,0,SER_hh_tesh!L29/SER_summary!L$26)</f>
        <v>14.435951179317458</v>
      </c>
      <c r="M29" s="101">
        <f>IF(SER_hh_tesh!M29=0,0,SER_hh_tesh!M29/SER_summary!M$26)</f>
        <v>14.554724986482652</v>
      </c>
      <c r="N29" s="101">
        <f>IF(SER_hh_tesh!N29=0,0,SER_hh_tesh!N29/SER_summary!N$26)</f>
        <v>14.770865010197394</v>
      </c>
      <c r="O29" s="101">
        <f>IF(SER_hh_tesh!O29=0,0,SER_hh_tesh!O29/SER_summary!O$26)</f>
        <v>15.047326523484644</v>
      </c>
      <c r="P29" s="101">
        <f>IF(SER_hh_tesh!P29=0,0,SER_hh_tesh!P29/SER_summary!P$26)</f>
        <v>14.99097703603973</v>
      </c>
      <c r="Q29" s="101">
        <f>IF(SER_hh_tesh!Q29=0,0,SER_hh_tesh!Q29/SER_summary!Q$26)</f>
        <v>15.031704298541696</v>
      </c>
    </row>
    <row r="30" spans="1:17" ht="12" customHeight="1" x14ac:dyDescent="0.25">
      <c r="A30" s="88" t="s">
        <v>66</v>
      </c>
      <c r="B30" s="100">
        <f>IF(SER_hh_tesh!B30=0,0,SER_hh_tesh!B30/SER_summary!B$26)</f>
        <v>13.790060136640987</v>
      </c>
      <c r="C30" s="100">
        <f>IF(SER_hh_tesh!C30=0,0,SER_hh_tesh!C30/SER_summary!C$26)</f>
        <v>13.799803186750747</v>
      </c>
      <c r="D30" s="100">
        <f>IF(SER_hh_tesh!D30=0,0,SER_hh_tesh!D30/SER_summary!D$26)</f>
        <v>13.752635817652873</v>
      </c>
      <c r="E30" s="100">
        <f>IF(SER_hh_tesh!E30=0,0,SER_hh_tesh!E30/SER_summary!E$26)</f>
        <v>15.780177768009123</v>
      </c>
      <c r="F30" s="100">
        <f>IF(SER_hh_tesh!F30=0,0,SER_hh_tesh!F30/SER_summary!F$26)</f>
        <v>13.174637692207517</v>
      </c>
      <c r="G30" s="100">
        <f>IF(SER_hh_tesh!G30=0,0,SER_hh_tesh!G30/SER_summary!G$26)</f>
        <v>20.150404226634787</v>
      </c>
      <c r="H30" s="100">
        <f>IF(SER_hh_tesh!H30=0,0,SER_hh_tesh!H30/SER_summary!H$26)</f>
        <v>14.206569641347063</v>
      </c>
      <c r="I30" s="100">
        <f>IF(SER_hh_tesh!I30=0,0,SER_hh_tesh!I30/SER_summary!I$26)</f>
        <v>13.288032789487735</v>
      </c>
      <c r="J30" s="100">
        <f>IF(SER_hh_tesh!J30=0,0,SER_hh_tesh!J30/SER_summary!J$26)</f>
        <v>15.497804391527099</v>
      </c>
      <c r="K30" s="100">
        <f>IF(SER_hh_tesh!K30=0,0,SER_hh_tesh!K30/SER_summary!K$26)</f>
        <v>14.594658417883265</v>
      </c>
      <c r="L30" s="100">
        <f>IF(SER_hh_tesh!L30=0,0,SER_hh_tesh!L30/SER_summary!L$26)</f>
        <v>14.734585522803407</v>
      </c>
      <c r="M30" s="100">
        <f>IF(SER_hh_tesh!M30=0,0,SER_hh_tesh!M30/SER_summary!M$26)</f>
        <v>14.747218560283699</v>
      </c>
      <c r="N30" s="100">
        <f>IF(SER_hh_tesh!N30=0,0,SER_hh_tesh!N30/SER_summary!N$26)</f>
        <v>14.861915372109337</v>
      </c>
      <c r="O30" s="100">
        <f>IF(SER_hh_tesh!O30=0,0,SER_hh_tesh!O30/SER_summary!O$26)</f>
        <v>18.112744705896716</v>
      </c>
      <c r="P30" s="100">
        <f>IF(SER_hh_tesh!P30=0,0,SER_hh_tesh!P30/SER_summary!P$26)</f>
        <v>14.819977283920455</v>
      </c>
      <c r="Q30" s="100">
        <f>IF(SER_hh_tesh!Q30=0,0,SER_hh_tesh!Q30/SER_summary!Q$26)</f>
        <v>15.137127200984779</v>
      </c>
    </row>
    <row r="31" spans="1:17" ht="12" customHeight="1" x14ac:dyDescent="0.25">
      <c r="A31" s="88" t="s">
        <v>98</v>
      </c>
      <c r="B31" s="100">
        <f>IF(SER_hh_tesh!B31=0,0,SER_hh_tesh!B31/SER_summary!B$26)</f>
        <v>13.790060136640987</v>
      </c>
      <c r="C31" s="100">
        <f>IF(SER_hh_tesh!C31=0,0,SER_hh_tesh!C31/SER_summary!C$26)</f>
        <v>13.83033188501552</v>
      </c>
      <c r="D31" s="100">
        <f>IF(SER_hh_tesh!D31=0,0,SER_hh_tesh!D31/SER_summary!D$26)</f>
        <v>13.945126265181006</v>
      </c>
      <c r="E31" s="100">
        <f>IF(SER_hh_tesh!E31=0,0,SER_hh_tesh!E31/SER_summary!E$26)</f>
        <v>13.776801279190913</v>
      </c>
      <c r="F31" s="100">
        <f>IF(SER_hh_tesh!F31=0,0,SER_hh_tesh!F31/SER_summary!F$26)</f>
        <v>13.968539662035141</v>
      </c>
      <c r="G31" s="100">
        <f>IF(SER_hh_tesh!G31=0,0,SER_hh_tesh!G31/SER_summary!G$26)</f>
        <v>13.603897559860082</v>
      </c>
      <c r="H31" s="100">
        <f>IF(SER_hh_tesh!H31=0,0,SER_hh_tesh!H31/SER_summary!H$26)</f>
        <v>13.864879190830493</v>
      </c>
      <c r="I31" s="100">
        <f>IF(SER_hh_tesh!I31=0,0,SER_hh_tesh!I31/SER_summary!I$26)</f>
        <v>14.066933050527162</v>
      </c>
      <c r="J31" s="100">
        <f>IF(SER_hh_tesh!J31=0,0,SER_hh_tesh!J31/SER_summary!J$26)</f>
        <v>14.466128846164057</v>
      </c>
      <c r="K31" s="100">
        <f>IF(SER_hh_tesh!K31=0,0,SER_hh_tesh!K31/SER_summary!K$26)</f>
        <v>14.473791447121529</v>
      </c>
      <c r="L31" s="100">
        <f>IF(SER_hh_tesh!L31=0,0,SER_hh_tesh!L31/SER_summary!L$26)</f>
        <v>14.710991115731526</v>
      </c>
      <c r="M31" s="100">
        <f>IF(SER_hh_tesh!M31=0,0,SER_hh_tesh!M31/SER_summary!M$26)</f>
        <v>14.854267622232157</v>
      </c>
      <c r="N31" s="100">
        <f>IF(SER_hh_tesh!N31=0,0,SER_hh_tesh!N31/SER_summary!N$26)</f>
        <v>15.067122029921979</v>
      </c>
      <c r="O31" s="100">
        <f>IF(SER_hh_tesh!O31=0,0,SER_hh_tesh!O31/SER_summary!O$26)</f>
        <v>15.310481683454435</v>
      </c>
      <c r="P31" s="100">
        <f>IF(SER_hh_tesh!P31=0,0,SER_hh_tesh!P31/SER_summary!P$26)</f>
        <v>15.143874678852363</v>
      </c>
      <c r="Q31" s="100">
        <f>IF(SER_hh_tesh!Q31=0,0,SER_hh_tesh!Q31/SER_summary!Q$26)</f>
        <v>15.111994169817685</v>
      </c>
    </row>
    <row r="32" spans="1:17" ht="12" customHeight="1" x14ac:dyDescent="0.25">
      <c r="A32" s="88" t="s">
        <v>34</v>
      </c>
      <c r="B32" s="100">
        <f>IF(SER_hh_tesh!B32=0,0,SER_hh_tesh!B32/SER_summary!B$26)</f>
        <v>0</v>
      </c>
      <c r="C32" s="100">
        <f>IF(SER_hh_tesh!C32=0,0,SER_hh_tesh!C32/SER_summary!C$26)</f>
        <v>0</v>
      </c>
      <c r="D32" s="100">
        <f>IF(SER_hh_tesh!D32=0,0,SER_hh_tesh!D32/SER_summary!D$26)</f>
        <v>0</v>
      </c>
      <c r="E32" s="100">
        <f>IF(SER_hh_tesh!E32=0,0,SER_hh_tesh!E32/SER_summary!E$26)</f>
        <v>0</v>
      </c>
      <c r="F32" s="100">
        <f>IF(SER_hh_tesh!F32=0,0,SER_hh_tesh!F32/SER_summary!F$26)</f>
        <v>0</v>
      </c>
      <c r="G32" s="100">
        <f>IF(SER_hh_tesh!G32=0,0,SER_hh_tesh!G32/SER_summary!G$26)</f>
        <v>0</v>
      </c>
      <c r="H32" s="100">
        <f>IF(SER_hh_tesh!H32=0,0,SER_hh_tesh!H32/SER_summary!H$26)</f>
        <v>0</v>
      </c>
      <c r="I32" s="100">
        <f>IF(SER_hh_tesh!I32=0,0,SER_hh_tesh!I32/SER_summary!I$26)</f>
        <v>0</v>
      </c>
      <c r="J32" s="100">
        <f>IF(SER_hh_tesh!J32=0,0,SER_hh_tesh!J32/SER_summary!J$26)</f>
        <v>0</v>
      </c>
      <c r="K32" s="100">
        <f>IF(SER_hh_tesh!K32=0,0,SER_hh_tesh!K32/SER_summary!K$26)</f>
        <v>0</v>
      </c>
      <c r="L32" s="100">
        <f>IF(SER_hh_tesh!L32=0,0,SER_hh_tesh!L32/SER_summary!L$26)</f>
        <v>0</v>
      </c>
      <c r="M32" s="100">
        <f>IF(SER_hh_tesh!M32=0,0,SER_hh_tesh!M32/SER_summary!M$26)</f>
        <v>0</v>
      </c>
      <c r="N32" s="100">
        <f>IF(SER_hh_tesh!N32=0,0,SER_hh_tesh!N32/SER_summary!N$26)</f>
        <v>0</v>
      </c>
      <c r="O32" s="100">
        <f>IF(SER_hh_tesh!O32=0,0,SER_hh_tesh!O32/SER_summary!O$26)</f>
        <v>0</v>
      </c>
      <c r="P32" s="100">
        <f>IF(SER_hh_tesh!P32=0,0,SER_hh_tesh!P32/SER_summary!P$26)</f>
        <v>0</v>
      </c>
      <c r="Q32" s="100">
        <f>IF(SER_hh_tesh!Q32=0,0,SER_hh_tesh!Q32/SER_summary!Q$26)</f>
        <v>0</v>
      </c>
    </row>
    <row r="33" spans="1:17" ht="12" customHeight="1" x14ac:dyDescent="0.25">
      <c r="A33" s="49" t="s">
        <v>30</v>
      </c>
      <c r="B33" s="18">
        <f>IF(SER_hh_tesh!B33=0,0,SER_hh_tesh!B33/SER_summary!B$26)</f>
        <v>13.758839198889509</v>
      </c>
      <c r="C33" s="18">
        <f>IF(SER_hh_tesh!C33=0,0,SER_hh_tesh!C33/SER_summary!C$26)</f>
        <v>13.734671140153518</v>
      </c>
      <c r="D33" s="18">
        <f>IF(SER_hh_tesh!D33=0,0,SER_hh_tesh!D33/SER_summary!D$26)</f>
        <v>13.648232666437808</v>
      </c>
      <c r="E33" s="18">
        <f>IF(SER_hh_tesh!E33=0,0,SER_hh_tesh!E33/SER_summary!E$26)</f>
        <v>13.807762091761738</v>
      </c>
      <c r="F33" s="18">
        <f>IF(SER_hh_tesh!F33=0,0,SER_hh_tesh!F33/SER_summary!F$26)</f>
        <v>13.856803662577494</v>
      </c>
      <c r="G33" s="18">
        <f>IF(SER_hh_tesh!G33=0,0,SER_hh_tesh!G33/SER_summary!G$26)</f>
        <v>13.297198490391127</v>
      </c>
      <c r="H33" s="18">
        <f>IF(SER_hh_tesh!H33=0,0,SER_hh_tesh!H33/SER_summary!H$26)</f>
        <v>13.905288559199956</v>
      </c>
      <c r="I33" s="18">
        <f>IF(SER_hh_tesh!I33=0,0,SER_hh_tesh!I33/SER_summary!I$26)</f>
        <v>14.169987573991763</v>
      </c>
      <c r="J33" s="18">
        <f>IF(SER_hh_tesh!J33=0,0,SER_hh_tesh!J33/SER_summary!J$26)</f>
        <v>13.777664949587484</v>
      </c>
      <c r="K33" s="18">
        <f>IF(SER_hh_tesh!K33=0,0,SER_hh_tesh!K33/SER_summary!K$26)</f>
        <v>13.974167469598118</v>
      </c>
      <c r="L33" s="18">
        <f>IF(SER_hh_tesh!L33=0,0,SER_hh_tesh!L33/SER_summary!L$26)</f>
        <v>14.193958982618405</v>
      </c>
      <c r="M33" s="18">
        <f>IF(SER_hh_tesh!M33=0,0,SER_hh_tesh!M33/SER_summary!M$26)</f>
        <v>14.3064391776094</v>
      </c>
      <c r="N33" s="18">
        <f>IF(SER_hh_tesh!N33=0,0,SER_hh_tesh!N33/SER_summary!N$26)</f>
        <v>14.532866106914854</v>
      </c>
      <c r="O33" s="18">
        <f>IF(SER_hh_tesh!O33=0,0,SER_hh_tesh!O33/SER_summary!O$26)</f>
        <v>14.484216715480096</v>
      </c>
      <c r="P33" s="18">
        <f>IF(SER_hh_tesh!P33=0,0,SER_hh_tesh!P33/SER_summary!P$26)</f>
        <v>14.864669062908254</v>
      </c>
      <c r="Q33" s="18">
        <f>IF(SER_hh_tesh!Q33=0,0,SER_hh_tesh!Q33/SER_summary!Q$26)</f>
        <v>14.94530599619349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120</v>
      </c>
      <c r="B3" s="106">
        <f>IF(SER_hh_emih!B3=0,0,SER_hh_emih!B3/SER_summary!B$26)</f>
        <v>31.804527618436552</v>
      </c>
      <c r="C3" s="106">
        <f>IF(SER_hh_emih!C3=0,0,SER_hh_emih!C3/SER_summary!C$26)</f>
        <v>34.24668253234195</v>
      </c>
      <c r="D3" s="106">
        <f>IF(SER_hh_emih!D3=0,0,SER_hh_emih!D3/SER_summary!D$26)</f>
        <v>31.926621429978354</v>
      </c>
      <c r="E3" s="106">
        <f>IF(SER_hh_emih!E3=0,0,SER_hh_emih!E3/SER_summary!E$26)</f>
        <v>30.997906539576057</v>
      </c>
      <c r="F3" s="106">
        <f>IF(SER_hh_emih!F3=0,0,SER_hh_emih!F3/SER_summary!F$26)</f>
        <v>29.132001799860308</v>
      </c>
      <c r="G3" s="106">
        <f>IF(SER_hh_emih!G3=0,0,SER_hh_emih!G3/SER_summary!G$26)</f>
        <v>28.396773112514332</v>
      </c>
      <c r="H3" s="106">
        <f>IF(SER_hh_emih!H3=0,0,SER_hh_emih!H3/SER_summary!H$26)</f>
        <v>31.183628325988646</v>
      </c>
      <c r="I3" s="106">
        <f>IF(SER_hh_emih!I3=0,0,SER_hh_emih!I3/SER_summary!I$26)</f>
        <v>23.277101054539031</v>
      </c>
      <c r="J3" s="106">
        <f>IF(SER_hh_emih!J3=0,0,SER_hh_emih!J3/SER_summary!J$26)</f>
        <v>26.766767298306561</v>
      </c>
      <c r="K3" s="106">
        <f>IF(SER_hh_emih!K3=0,0,SER_hh_emih!K3/SER_summary!K$26)</f>
        <v>24.818962445674845</v>
      </c>
      <c r="L3" s="106">
        <f>IF(SER_hh_emih!L3=0,0,SER_hh_emih!L3/SER_summary!L$26)</f>
        <v>25.541893655681598</v>
      </c>
      <c r="M3" s="106">
        <f>IF(SER_hh_emih!M3=0,0,SER_hh_emih!M3/SER_summary!M$26)</f>
        <v>23.102690031520567</v>
      </c>
      <c r="N3" s="106">
        <f>IF(SER_hh_emih!N3=0,0,SER_hh_emih!N3/SER_summary!N$26)</f>
        <v>23.767823549797804</v>
      </c>
      <c r="O3" s="106">
        <f>IF(SER_hh_emih!O3=0,0,SER_hh_emih!O3/SER_summary!O$26)</f>
        <v>26.291744695309717</v>
      </c>
      <c r="P3" s="106">
        <f>IF(SER_hh_emih!P3=0,0,SER_hh_emih!P3/SER_summary!P$26)</f>
        <v>24.151474810166306</v>
      </c>
      <c r="Q3" s="106">
        <f>IF(SER_hh_emih!Q3=0,0,SER_hh_emih!Q3/SER_summary!Q$26)</f>
        <v>24.543050361212881</v>
      </c>
    </row>
    <row r="4" spans="1:17" ht="12.95" customHeight="1" x14ac:dyDescent="0.25">
      <c r="A4" s="90" t="s">
        <v>44</v>
      </c>
      <c r="B4" s="101">
        <f>IF(SER_hh_emih!B4=0,0,SER_hh_emih!B4/SER_summary!B$26)</f>
        <v>24.484961306206628</v>
      </c>
      <c r="C4" s="101">
        <f>IF(SER_hh_emih!C4=0,0,SER_hh_emih!C4/SER_summary!C$26)</f>
        <v>26.859794538612761</v>
      </c>
      <c r="D4" s="101">
        <f>IF(SER_hh_emih!D4=0,0,SER_hh_emih!D4/SER_summary!D$26)</f>
        <v>24.616284012065684</v>
      </c>
      <c r="E4" s="101">
        <f>IF(SER_hh_emih!E4=0,0,SER_hh_emih!E4/SER_summary!E$26)</f>
        <v>23.751917991677761</v>
      </c>
      <c r="F4" s="101">
        <f>IF(SER_hh_emih!F4=0,0,SER_hh_emih!F4/SER_summary!F$26)</f>
        <v>22.13328864266504</v>
      </c>
      <c r="G4" s="101">
        <f>IF(SER_hh_emih!G4=0,0,SER_hh_emih!G4/SER_summary!G$26)</f>
        <v>21.331740376979742</v>
      </c>
      <c r="H4" s="101">
        <f>IF(SER_hh_emih!H4=0,0,SER_hh_emih!H4/SER_summary!H$26)</f>
        <v>24.505622742119073</v>
      </c>
      <c r="I4" s="101">
        <f>IF(SER_hh_emih!I4=0,0,SER_hh_emih!I4/SER_summary!I$26)</f>
        <v>16.940343005742356</v>
      </c>
      <c r="J4" s="101">
        <f>IF(SER_hh_emih!J4=0,0,SER_hh_emih!J4/SER_summary!J$26)</f>
        <v>20.390223085141379</v>
      </c>
      <c r="K4" s="101">
        <f>IF(SER_hh_emih!K4=0,0,SER_hh_emih!K4/SER_summary!K$26)</f>
        <v>18.578692201800042</v>
      </c>
      <c r="L4" s="101">
        <f>IF(SER_hh_emih!L4=0,0,SER_hh_emih!L4/SER_summary!L$26)</f>
        <v>19.517642467835596</v>
      </c>
      <c r="M4" s="101">
        <f>IF(SER_hh_emih!M4=0,0,SER_hh_emih!M4/SER_summary!M$26)</f>
        <v>17.125233339440257</v>
      </c>
      <c r="N4" s="101">
        <f>IF(SER_hh_emih!N4=0,0,SER_hh_emih!N4/SER_summary!N$26)</f>
        <v>17.856424825284016</v>
      </c>
      <c r="O4" s="101">
        <f>IF(SER_hh_emih!O4=0,0,SER_hh_emih!O4/SER_summary!O$26)</f>
        <v>20.225001387040461</v>
      </c>
      <c r="P4" s="101">
        <f>IF(SER_hh_emih!P4=0,0,SER_hh_emih!P4/SER_summary!P$26)</f>
        <v>17.867878271268921</v>
      </c>
      <c r="Q4" s="101">
        <f>IF(SER_hh_emih!Q4=0,0,SER_hh_emih!Q4/SER_summary!Q$26)</f>
        <v>18.357355139772213</v>
      </c>
    </row>
    <row r="5" spans="1:17" ht="12" customHeight="1" x14ac:dyDescent="0.25">
      <c r="A5" s="88" t="s">
        <v>38</v>
      </c>
      <c r="B5" s="100">
        <f>IF(SER_hh_emih!B5=0,0,SER_hh_emih!B5/SER_summary!B$26)</f>
        <v>44.388047752855194</v>
      </c>
      <c r="C5" s="100">
        <f>IF(SER_hh_emih!C5=0,0,SER_hh_emih!C5/SER_summary!C$26)</f>
        <v>47.339494334577104</v>
      </c>
      <c r="D5" s="100">
        <f>IF(SER_hh_emih!D5=0,0,SER_hh_emih!D5/SER_summary!D$26)</f>
        <v>46.488372262803907</v>
      </c>
      <c r="E5" s="100">
        <f>IF(SER_hh_emih!E5=0,0,SER_hh_emih!E5/SER_summary!E$26)</f>
        <v>56.023001152506531</v>
      </c>
      <c r="F5" s="100">
        <f>IF(SER_hh_emih!F5=0,0,SER_hh_emih!F5/SER_summary!F$26)</f>
        <v>53.052126506175505</v>
      </c>
      <c r="G5" s="100">
        <f>IF(SER_hh_emih!G5=0,0,SER_hh_emih!G5/SER_summary!G$26)</f>
        <v>50.039989410409106</v>
      </c>
      <c r="H5" s="100">
        <f>IF(SER_hh_emih!H5=0,0,SER_hh_emih!H5/SER_summary!H$26)</f>
        <v>55.098376179070762</v>
      </c>
      <c r="I5" s="100">
        <f>IF(SER_hh_emih!I5=0,0,SER_hh_emih!I5/SER_summary!I$26)</f>
        <v>67.258110202072061</v>
      </c>
      <c r="J5" s="100">
        <f>IF(SER_hh_emih!J5=0,0,SER_hh_emih!J5/SER_summary!J$26)</f>
        <v>48.790355919684188</v>
      </c>
      <c r="K5" s="100">
        <f>IF(SER_hh_emih!K5=0,0,SER_hh_emih!K5/SER_summary!K$26)</f>
        <v>43.41417189519062</v>
      </c>
      <c r="L5" s="100">
        <f>IF(SER_hh_emih!L5=0,0,SER_hh_emih!L5/SER_summary!L$26)</f>
        <v>43.019766101282805</v>
      </c>
      <c r="M5" s="100">
        <f>IF(SER_hh_emih!M5=0,0,SER_hh_emih!M5/SER_summary!M$26)</f>
        <v>41.755667040719814</v>
      </c>
      <c r="N5" s="100">
        <f>IF(SER_hh_emih!N5=0,0,SER_hh_emih!N5/SER_summary!N$26)</f>
        <v>44.056107556432273</v>
      </c>
      <c r="O5" s="100">
        <f>IF(SER_hh_emih!O5=0,0,SER_hh_emih!O5/SER_summary!O$26)</f>
        <v>47.296004786736219</v>
      </c>
      <c r="P5" s="100">
        <f>IF(SER_hh_emih!P5=0,0,SER_hh_emih!P5/SER_summary!P$26)</f>
        <v>42.97692786753651</v>
      </c>
      <c r="Q5" s="100">
        <f>IF(SER_hh_emih!Q5=0,0,SER_hh_emih!Q5/SER_summary!Q$26)</f>
        <v>46.461955259396426</v>
      </c>
    </row>
    <row r="6" spans="1:17" ht="12" customHeight="1" x14ac:dyDescent="0.25">
      <c r="A6" s="88" t="s">
        <v>66</v>
      </c>
      <c r="B6" s="100">
        <f>IF(SER_hh_emih!B6=0,0,SER_hh_emih!B6/SER_summary!B$26)</f>
        <v>0</v>
      </c>
      <c r="C6" s="100">
        <f>IF(SER_hh_emih!C6=0,0,SER_hh_emih!C6/SER_summary!C$26)</f>
        <v>0</v>
      </c>
      <c r="D6" s="100">
        <f>IF(SER_hh_emih!D6=0,0,SER_hh_emih!D6/SER_summary!D$26)</f>
        <v>0</v>
      </c>
      <c r="E6" s="100">
        <f>IF(SER_hh_emih!E6=0,0,SER_hh_emih!E6/SER_summary!E$26)</f>
        <v>0</v>
      </c>
      <c r="F6" s="100">
        <f>IF(SER_hh_emih!F6=0,0,SER_hh_emih!F6/SER_summary!F$26)</f>
        <v>0</v>
      </c>
      <c r="G6" s="100">
        <f>IF(SER_hh_emih!G6=0,0,SER_hh_emih!G6/SER_summary!G$26)</f>
        <v>0</v>
      </c>
      <c r="H6" s="100">
        <f>IF(SER_hh_emih!H6=0,0,SER_hh_emih!H6/SER_summary!H$26)</f>
        <v>0</v>
      </c>
      <c r="I6" s="100">
        <f>IF(SER_hh_emih!I6=0,0,SER_hh_emih!I6/SER_summary!I$26)</f>
        <v>0</v>
      </c>
      <c r="J6" s="100">
        <f>IF(SER_hh_emih!J6=0,0,SER_hh_emih!J6/SER_summary!J$26)</f>
        <v>0</v>
      </c>
      <c r="K6" s="100">
        <f>IF(SER_hh_emih!K6=0,0,SER_hh_emih!K6/SER_summary!K$26)</f>
        <v>0</v>
      </c>
      <c r="L6" s="100">
        <f>IF(SER_hh_emih!L6=0,0,SER_hh_emih!L6/SER_summary!L$26)</f>
        <v>0</v>
      </c>
      <c r="M6" s="100">
        <f>IF(SER_hh_emih!M6=0,0,SER_hh_emih!M6/SER_summary!M$26)</f>
        <v>0</v>
      </c>
      <c r="N6" s="100">
        <f>IF(SER_hh_emih!N6=0,0,SER_hh_emih!N6/SER_summary!N$26)</f>
        <v>0</v>
      </c>
      <c r="O6" s="100">
        <f>IF(SER_hh_emih!O6=0,0,SER_hh_emih!O6/SER_summary!O$26)</f>
        <v>0</v>
      </c>
      <c r="P6" s="100">
        <f>IF(SER_hh_emih!P6=0,0,SER_hh_emih!P6/SER_summary!P$26)</f>
        <v>0</v>
      </c>
      <c r="Q6" s="100">
        <f>IF(SER_hh_emih!Q6=0,0,SER_hh_emih!Q6/SER_summary!Q$26)</f>
        <v>0</v>
      </c>
    </row>
    <row r="7" spans="1:17" ht="12" customHeight="1" x14ac:dyDescent="0.25">
      <c r="A7" s="88" t="s">
        <v>99</v>
      </c>
      <c r="B7" s="100">
        <f>IF(SER_hh_emih!B7=0,0,SER_hh_emih!B7/SER_summary!B$26)</f>
        <v>28.71976899847391</v>
      </c>
      <c r="C7" s="100">
        <f>IF(SER_hh_emih!C7=0,0,SER_hh_emih!C7/SER_summary!C$26)</f>
        <v>30.758658178741062</v>
      </c>
      <c r="D7" s="100">
        <f>IF(SER_hh_emih!D7=0,0,SER_hh_emih!D7/SER_summary!D$26)</f>
        <v>30.034230188961246</v>
      </c>
      <c r="E7" s="100">
        <f>IF(SER_hh_emih!E7=0,0,SER_hh_emih!E7/SER_summary!E$26)</f>
        <v>36.336623951451877</v>
      </c>
      <c r="F7" s="100">
        <f>IF(SER_hh_emih!F7=0,0,SER_hh_emih!F7/SER_summary!F$26)</f>
        <v>33.604625485342531</v>
      </c>
      <c r="G7" s="100">
        <f>IF(SER_hh_emih!G7=0,0,SER_hh_emih!G7/SER_summary!G$26)</f>
        <v>32.751380920538757</v>
      </c>
      <c r="H7" s="100">
        <f>IF(SER_hh_emih!H7=0,0,SER_hh_emih!H7/SER_summary!H$26)</f>
        <v>35.454362461825028</v>
      </c>
      <c r="I7" s="100">
        <f>IF(SER_hh_emih!I7=0,0,SER_hh_emih!I7/SER_summary!I$26)</f>
        <v>24.622253703367335</v>
      </c>
      <c r="J7" s="100">
        <f>IF(SER_hh_emih!J7=0,0,SER_hh_emih!J7/SER_summary!J$26)</f>
        <v>30.212726418542999</v>
      </c>
      <c r="K7" s="100">
        <f>IF(SER_hh_emih!K7=0,0,SER_hh_emih!K7/SER_summary!K$26)</f>
        <v>27.453001012458671</v>
      </c>
      <c r="L7" s="100">
        <f>IF(SER_hh_emih!L7=0,0,SER_hh_emih!L7/SER_summary!L$26)</f>
        <v>29.91945171592959</v>
      </c>
      <c r="M7" s="100">
        <f>IF(SER_hh_emih!M7=0,0,SER_hh_emih!M7/SER_summary!M$26)</f>
        <v>26.242816614948545</v>
      </c>
      <c r="N7" s="100">
        <f>IF(SER_hh_emih!N7=0,0,SER_hh_emih!N7/SER_summary!N$26)</f>
        <v>27.781340547631785</v>
      </c>
      <c r="O7" s="100">
        <f>IF(SER_hh_emih!O7=0,0,SER_hh_emih!O7/SER_summary!O$26)</f>
        <v>29.798152911524021</v>
      </c>
      <c r="P7" s="100">
        <f>IF(SER_hh_emih!P7=0,0,SER_hh_emih!P7/SER_summary!P$26)</f>
        <v>27.060186955220303</v>
      </c>
      <c r="Q7" s="100">
        <f>IF(SER_hh_emih!Q7=0,0,SER_hh_emih!Q7/SER_summary!Q$26)</f>
        <v>29.90205299323901</v>
      </c>
    </row>
    <row r="8" spans="1:17" ht="12" customHeight="1" x14ac:dyDescent="0.25">
      <c r="A8" s="88" t="s">
        <v>101</v>
      </c>
      <c r="B8" s="100">
        <f>IF(SER_hh_emih!B8=0,0,SER_hh_emih!B8/SER_summary!B$26)</f>
        <v>13.588704944961798</v>
      </c>
      <c r="C8" s="100">
        <f>IF(SER_hh_emih!C8=0,0,SER_hh_emih!C8/SER_summary!C$26)</f>
        <v>14.55181511214912</v>
      </c>
      <c r="D8" s="100">
        <f>IF(SER_hh_emih!D8=0,0,SER_hh_emih!D8/SER_summary!D$26)</f>
        <v>14.210458350971782</v>
      </c>
      <c r="E8" s="100">
        <f>IF(SER_hh_emih!E8=0,0,SER_hh_emih!E8/SER_summary!E$26)</f>
        <v>16.902107426035467</v>
      </c>
      <c r="F8" s="100">
        <f>IF(SER_hh_emih!F8=0,0,SER_hh_emih!F8/SER_summary!F$26)</f>
        <v>15.908097353632115</v>
      </c>
      <c r="G8" s="100">
        <f>IF(SER_hh_emih!G8=0,0,SER_hh_emih!G8/SER_summary!G$26)</f>
        <v>14.984078195350884</v>
      </c>
      <c r="H8" s="100">
        <f>IF(SER_hh_emih!H8=0,0,SER_hh_emih!H8/SER_summary!H$26)</f>
        <v>16.588996322213109</v>
      </c>
      <c r="I8" s="100">
        <f>IF(SER_hh_emih!I8=0,0,SER_hh_emih!I8/SER_summary!I$26)</f>
        <v>11.401859423975816</v>
      </c>
      <c r="J8" s="100">
        <f>IF(SER_hh_emih!J8=0,0,SER_hh_emih!J8/SER_summary!J$26)</f>
        <v>13.459162242735825</v>
      </c>
      <c r="K8" s="100">
        <f>IF(SER_hh_emih!K8=0,0,SER_hh_emih!K8/SER_summary!K$26)</f>
        <v>12.638187899806869</v>
      </c>
      <c r="L8" s="100">
        <f>IF(SER_hh_emih!L8=0,0,SER_hh_emih!L8/SER_summary!L$26)</f>
        <v>14.628638371661422</v>
      </c>
      <c r="M8" s="100">
        <f>IF(SER_hh_emih!M8=0,0,SER_hh_emih!M8/SER_summary!M$26)</f>
        <v>11.540975363062913</v>
      </c>
      <c r="N8" s="100">
        <f>IF(SER_hh_emih!N8=0,0,SER_hh_emih!N8/SER_summary!N$26)</f>
        <v>12.338005076876483</v>
      </c>
      <c r="O8" s="100">
        <f>IF(SER_hh_emih!O8=0,0,SER_hh_emih!O8/SER_summary!O$26)</f>
        <v>12.995015011083346</v>
      </c>
      <c r="P8" s="100">
        <f>IF(SER_hh_emih!P8=0,0,SER_hh_emih!P8/SER_summary!P$26)</f>
        <v>11.579389315617599</v>
      </c>
      <c r="Q8" s="100">
        <f>IF(SER_hh_emih!Q8=0,0,SER_hh_emih!Q8/SER_summary!Q$26)</f>
        <v>12.72849914014679</v>
      </c>
    </row>
    <row r="9" spans="1:17" ht="12" customHeight="1" x14ac:dyDescent="0.25">
      <c r="A9" s="88" t="s">
        <v>106</v>
      </c>
      <c r="B9" s="100">
        <f>IF(SER_hh_emih!B9=0,0,SER_hh_emih!B9/SER_summary!B$26)</f>
        <v>20.369769075751513</v>
      </c>
      <c r="C9" s="100">
        <f>IF(SER_hh_emih!C9=0,0,SER_hh_emih!C9/SER_summary!C$26)</f>
        <v>21.813492504847517</v>
      </c>
      <c r="D9" s="100">
        <f>IF(SER_hh_emih!D9=0,0,SER_hh_emih!D9/SER_summary!D$26)</f>
        <v>21.30179117453001</v>
      </c>
      <c r="E9" s="100">
        <f>IF(SER_hh_emih!E9=0,0,SER_hh_emih!E9/SER_summary!E$26)</f>
        <v>25.33663263396841</v>
      </c>
      <c r="F9" s="100">
        <f>IF(SER_hh_emih!F9=0,0,SER_hh_emih!F9/SER_summary!F$26)</f>
        <v>24.10998495167641</v>
      </c>
      <c r="G9" s="100">
        <f>IF(SER_hh_emih!G9=0,0,SER_hh_emih!G9/SER_summary!G$26)</f>
        <v>21.616399341080513</v>
      </c>
      <c r="H9" s="100">
        <f>IF(SER_hh_emih!H9=0,0,SER_hh_emih!H9/SER_summary!H$26)</f>
        <v>26.578467308117503</v>
      </c>
      <c r="I9" s="100">
        <f>IF(SER_hh_emih!I9=0,0,SER_hh_emih!I9/SER_summary!I$26)</f>
        <v>16.722287704576182</v>
      </c>
      <c r="J9" s="100">
        <f>IF(SER_hh_emih!J9=0,0,SER_hh_emih!J9/SER_summary!J$26)</f>
        <v>19.785038021181936</v>
      </c>
      <c r="K9" s="100">
        <f>IF(SER_hh_emih!K9=0,0,SER_hh_emih!K9/SER_summary!K$26)</f>
        <v>19.089792168803804</v>
      </c>
      <c r="L9" s="100">
        <f>IF(SER_hh_emih!L9=0,0,SER_hh_emih!L9/SER_summary!L$26)</f>
        <v>21.655516148008655</v>
      </c>
      <c r="M9" s="100">
        <f>IF(SER_hh_emih!M9=0,0,SER_hh_emih!M9/SER_summary!M$26)</f>
        <v>17.59952870041953</v>
      </c>
      <c r="N9" s="100">
        <f>IF(SER_hh_emih!N9=0,0,SER_hh_emih!N9/SER_summary!N$26)</f>
        <v>18.728180074376571</v>
      </c>
      <c r="O9" s="100">
        <f>IF(SER_hh_emih!O9=0,0,SER_hh_emih!O9/SER_summary!O$26)</f>
        <v>19.531564351697686</v>
      </c>
      <c r="P9" s="100">
        <f>IF(SER_hh_emih!P9=0,0,SER_hh_emih!P9/SER_summary!P$26)</f>
        <v>17.387038513204011</v>
      </c>
      <c r="Q9" s="100">
        <f>IF(SER_hh_emih!Q9=0,0,SER_hh_emih!Q9/SER_summary!Q$26)</f>
        <v>19.250693404990962</v>
      </c>
    </row>
    <row r="10" spans="1:17" ht="12" customHeight="1" x14ac:dyDescent="0.25">
      <c r="A10" s="88" t="s">
        <v>34</v>
      </c>
      <c r="B10" s="100">
        <f>IF(SER_hh_emih!B10=0,0,SER_hh_emih!B10/SER_summary!B$26)</f>
        <v>0</v>
      </c>
      <c r="C10" s="100">
        <f>IF(SER_hh_emih!C10=0,0,SER_hh_emih!C10/SER_summary!C$26)</f>
        <v>0</v>
      </c>
      <c r="D10" s="100">
        <f>IF(SER_hh_emih!D10=0,0,SER_hh_emih!D10/SER_summary!D$26)</f>
        <v>0</v>
      </c>
      <c r="E10" s="100">
        <f>IF(SER_hh_emih!E10=0,0,SER_hh_emih!E10/SER_summary!E$26)</f>
        <v>3.8864346388560782</v>
      </c>
      <c r="F10" s="100">
        <f>IF(SER_hh_emih!F10=0,0,SER_hh_emih!F10/SER_summary!F$26)</f>
        <v>4.594067110917158</v>
      </c>
      <c r="G10" s="100">
        <f>IF(SER_hh_emih!G10=0,0,SER_hh_emih!G10/SER_summary!G$26)</f>
        <v>9.3882531312311635</v>
      </c>
      <c r="H10" s="100">
        <f>IF(SER_hh_emih!H10=0,0,SER_hh_emih!H10/SER_summary!H$26)</f>
        <v>7.2757336524467986</v>
      </c>
      <c r="I10" s="100">
        <f>IF(SER_hh_emih!I10=0,0,SER_hh_emih!I10/SER_summary!I$26)</f>
        <v>6.480059794141388</v>
      </c>
      <c r="J10" s="100">
        <f>IF(SER_hh_emih!J10=0,0,SER_hh_emih!J10/SER_summary!J$26)</f>
        <v>5.9048414700729683</v>
      </c>
      <c r="K10" s="100">
        <f>IF(SER_hh_emih!K10=0,0,SER_hh_emih!K10/SER_summary!K$26)</f>
        <v>6.0323410631230177</v>
      </c>
      <c r="L10" s="100">
        <f>IF(SER_hh_emih!L10=0,0,SER_hh_emih!L10/SER_summary!L$26)</f>
        <v>6.1455628773961308</v>
      </c>
      <c r="M10" s="100">
        <f>IF(SER_hh_emih!M10=0,0,SER_hh_emih!M10/SER_summary!M$26)</f>
        <v>0.498619853173983</v>
      </c>
      <c r="N10" s="100">
        <f>IF(SER_hh_emih!N10=0,0,SER_hh_emih!N10/SER_summary!N$26)</f>
        <v>0</v>
      </c>
      <c r="O10" s="100">
        <f>IF(SER_hh_emih!O10=0,0,SER_hh_emih!O10/SER_summary!O$26)</f>
        <v>0</v>
      </c>
      <c r="P10" s="100">
        <f>IF(SER_hh_emih!P10=0,0,SER_hh_emih!P10/SER_summary!P$26)</f>
        <v>0</v>
      </c>
      <c r="Q10" s="100">
        <f>IF(SER_hh_emih!Q10=0,0,SER_hh_emih!Q10/SER_summary!Q$26)</f>
        <v>0</v>
      </c>
    </row>
    <row r="11" spans="1:17" ht="12" customHeight="1" x14ac:dyDescent="0.25">
      <c r="A11" s="88" t="s">
        <v>61</v>
      </c>
      <c r="B11" s="100">
        <f>IF(SER_hh_emih!B11=0,0,SER_hh_emih!B11/SER_summary!B$26)</f>
        <v>0</v>
      </c>
      <c r="C11" s="100">
        <f>IF(SER_hh_emih!C11=0,0,SER_hh_emih!C11/SER_summary!C$26)</f>
        <v>0</v>
      </c>
      <c r="D11" s="100">
        <f>IF(SER_hh_emih!D11=0,0,SER_hh_emih!D11/SER_summary!D$26)</f>
        <v>0</v>
      </c>
      <c r="E11" s="100">
        <f>IF(SER_hh_emih!E11=0,0,SER_hh_emih!E11/SER_summary!E$26)</f>
        <v>0</v>
      </c>
      <c r="F11" s="100">
        <f>IF(SER_hh_emih!F11=0,0,SER_hh_emih!F11/SER_summary!F$26)</f>
        <v>0</v>
      </c>
      <c r="G11" s="100">
        <f>IF(SER_hh_emih!G11=0,0,SER_hh_emih!G11/SER_summary!G$26)</f>
        <v>0</v>
      </c>
      <c r="H11" s="100">
        <f>IF(SER_hh_emih!H11=0,0,SER_hh_emih!H11/SER_summary!H$26)</f>
        <v>0</v>
      </c>
      <c r="I11" s="100">
        <f>IF(SER_hh_emih!I11=0,0,SER_hh_emih!I11/SER_summary!I$26)</f>
        <v>0</v>
      </c>
      <c r="J11" s="100">
        <f>IF(SER_hh_emih!J11=0,0,SER_hh_emih!J11/SER_summary!J$26)</f>
        <v>0</v>
      </c>
      <c r="K11" s="100">
        <f>IF(SER_hh_emih!K11=0,0,SER_hh_emih!K11/SER_summary!K$26)</f>
        <v>0</v>
      </c>
      <c r="L11" s="100">
        <f>IF(SER_hh_emih!L11=0,0,SER_hh_emih!L11/SER_summary!L$26)</f>
        <v>0</v>
      </c>
      <c r="M11" s="100">
        <f>IF(SER_hh_emih!M11=0,0,SER_hh_emih!M11/SER_summary!M$26)</f>
        <v>0</v>
      </c>
      <c r="N11" s="100">
        <f>IF(SER_hh_emih!N11=0,0,SER_hh_emih!N11/SER_summary!N$26)</f>
        <v>0</v>
      </c>
      <c r="O11" s="100">
        <f>IF(SER_hh_emih!O11=0,0,SER_hh_emih!O11/SER_summary!O$26)</f>
        <v>0</v>
      </c>
      <c r="P11" s="100">
        <f>IF(SER_hh_emih!P11=0,0,SER_hh_emih!P11/SER_summary!P$26)</f>
        <v>0</v>
      </c>
      <c r="Q11" s="100">
        <f>IF(SER_hh_emih!Q11=0,0,SER_hh_emih!Q11/SER_summary!Q$26)</f>
        <v>0</v>
      </c>
    </row>
    <row r="12" spans="1:17" ht="12" customHeight="1" x14ac:dyDescent="0.25">
      <c r="A12" s="88" t="s">
        <v>42</v>
      </c>
      <c r="B12" s="100">
        <f>IF(SER_hh_emih!B12=0,0,SER_hh_emih!B12/SER_summary!B$26)</f>
        <v>0</v>
      </c>
      <c r="C12" s="100">
        <f>IF(SER_hh_emih!C12=0,0,SER_hh_emih!C12/SER_summary!C$26)</f>
        <v>0</v>
      </c>
      <c r="D12" s="100">
        <f>IF(SER_hh_emih!D12=0,0,SER_hh_emih!D12/SER_summary!D$26)</f>
        <v>0</v>
      </c>
      <c r="E12" s="100">
        <f>IF(SER_hh_emih!E12=0,0,SER_hh_emih!E12/SER_summary!E$26)</f>
        <v>0</v>
      </c>
      <c r="F12" s="100">
        <f>IF(SER_hh_emih!F12=0,0,SER_hh_emih!F12/SER_summary!F$26)</f>
        <v>0</v>
      </c>
      <c r="G12" s="100">
        <f>IF(SER_hh_emih!G12=0,0,SER_hh_emih!G12/SER_summary!G$26)</f>
        <v>0</v>
      </c>
      <c r="H12" s="100">
        <f>IF(SER_hh_emih!H12=0,0,SER_hh_emih!H12/SER_summary!H$26)</f>
        <v>0</v>
      </c>
      <c r="I12" s="100">
        <f>IF(SER_hh_emih!I12=0,0,SER_hh_emih!I12/SER_summary!I$26)</f>
        <v>0</v>
      </c>
      <c r="J12" s="100">
        <f>IF(SER_hh_emih!J12=0,0,SER_hh_emih!J12/SER_summary!J$26)</f>
        <v>0</v>
      </c>
      <c r="K12" s="100">
        <f>IF(SER_hh_emih!K12=0,0,SER_hh_emih!K12/SER_summary!K$26)</f>
        <v>0</v>
      </c>
      <c r="L12" s="100">
        <f>IF(SER_hh_emih!L12=0,0,SER_hh_emih!L12/SER_summary!L$26)</f>
        <v>0</v>
      </c>
      <c r="M12" s="100">
        <f>IF(SER_hh_emih!M12=0,0,SER_hh_emih!M12/SER_summary!M$26)</f>
        <v>0</v>
      </c>
      <c r="N12" s="100">
        <f>IF(SER_hh_emih!N12=0,0,SER_hh_emih!N12/SER_summary!N$26)</f>
        <v>0</v>
      </c>
      <c r="O12" s="100">
        <f>IF(SER_hh_emih!O12=0,0,SER_hh_emih!O12/SER_summary!O$26)</f>
        <v>0</v>
      </c>
      <c r="P12" s="100">
        <f>IF(SER_hh_emih!P12=0,0,SER_hh_emih!P12/SER_summary!P$26)</f>
        <v>0</v>
      </c>
      <c r="Q12" s="100">
        <f>IF(SER_hh_emih!Q12=0,0,SER_hh_emih!Q12/SER_summary!Q$26)</f>
        <v>0</v>
      </c>
    </row>
    <row r="13" spans="1:17" ht="12" customHeight="1" x14ac:dyDescent="0.25">
      <c r="A13" s="88" t="s">
        <v>105</v>
      </c>
      <c r="B13" s="100">
        <f>IF(SER_hh_emih!B13=0,0,SER_hh_emih!B13/SER_summary!B$26)</f>
        <v>0</v>
      </c>
      <c r="C13" s="100">
        <f>IF(SER_hh_emih!C13=0,0,SER_hh_emih!C13/SER_summary!C$26)</f>
        <v>0</v>
      </c>
      <c r="D13" s="100">
        <f>IF(SER_hh_emih!D13=0,0,SER_hh_emih!D13/SER_summary!D$26)</f>
        <v>0</v>
      </c>
      <c r="E13" s="100">
        <f>IF(SER_hh_emih!E13=0,0,SER_hh_emih!E13/SER_summary!E$26)</f>
        <v>0</v>
      </c>
      <c r="F13" s="100">
        <f>IF(SER_hh_emih!F13=0,0,SER_hh_emih!F13/SER_summary!F$26)</f>
        <v>0</v>
      </c>
      <c r="G13" s="100">
        <f>IF(SER_hh_emih!G13=0,0,SER_hh_emih!G13/SER_summary!G$26)</f>
        <v>0</v>
      </c>
      <c r="H13" s="100">
        <f>IF(SER_hh_emih!H13=0,0,SER_hh_emih!H13/SER_summary!H$26)</f>
        <v>0</v>
      </c>
      <c r="I13" s="100">
        <f>IF(SER_hh_emih!I13=0,0,SER_hh_emih!I13/SER_summary!I$26)</f>
        <v>0</v>
      </c>
      <c r="J13" s="100">
        <f>IF(SER_hh_emih!J13=0,0,SER_hh_emih!J13/SER_summary!J$26)</f>
        <v>0</v>
      </c>
      <c r="K13" s="100">
        <f>IF(SER_hh_emih!K13=0,0,SER_hh_emih!K13/SER_summary!K$26)</f>
        <v>0</v>
      </c>
      <c r="L13" s="100">
        <f>IF(SER_hh_emih!L13=0,0,SER_hh_emih!L13/SER_summary!L$26)</f>
        <v>0</v>
      </c>
      <c r="M13" s="100">
        <f>IF(SER_hh_emih!M13=0,0,SER_hh_emih!M13/SER_summary!M$26)</f>
        <v>0</v>
      </c>
      <c r="N13" s="100">
        <f>IF(SER_hh_emih!N13=0,0,SER_hh_emih!N13/SER_summary!N$26)</f>
        <v>0</v>
      </c>
      <c r="O13" s="100">
        <f>IF(SER_hh_emih!O13=0,0,SER_hh_emih!O13/SER_summary!O$26)</f>
        <v>0</v>
      </c>
      <c r="P13" s="100">
        <f>IF(SER_hh_emih!P13=0,0,SER_hh_emih!P13/SER_summary!P$26)</f>
        <v>0</v>
      </c>
      <c r="Q13" s="100">
        <f>IF(SER_hh_emih!Q13=0,0,SER_hh_emih!Q13/SER_summary!Q$26)</f>
        <v>0</v>
      </c>
    </row>
    <row r="14" spans="1:17" ht="12" customHeight="1" x14ac:dyDescent="0.25">
      <c r="A14" s="51" t="s">
        <v>104</v>
      </c>
      <c r="B14" s="22">
        <f>IF(SER_hh_emih!B14=0,0,SER_hh_emih!B14/SER_summary!B$26)</f>
        <v>0</v>
      </c>
      <c r="C14" s="22">
        <f>IF(SER_hh_emih!C14=0,0,SER_hh_emih!C14/SER_summary!C$26)</f>
        <v>0</v>
      </c>
      <c r="D14" s="22">
        <f>IF(SER_hh_emih!D14=0,0,SER_hh_emih!D14/SER_summary!D$26)</f>
        <v>0</v>
      </c>
      <c r="E14" s="22">
        <f>IF(SER_hh_emih!E14=0,0,SER_hh_emih!E14/SER_summary!E$26)</f>
        <v>0</v>
      </c>
      <c r="F14" s="22">
        <f>IF(SER_hh_emih!F14=0,0,SER_hh_emih!F14/SER_summary!F$26)</f>
        <v>0</v>
      </c>
      <c r="G14" s="22">
        <f>IF(SER_hh_emih!G14=0,0,SER_hh_emih!G14/SER_summary!G$26)</f>
        <v>0</v>
      </c>
      <c r="H14" s="22">
        <f>IF(SER_hh_emih!H14=0,0,SER_hh_emih!H14/SER_summary!H$26)</f>
        <v>0</v>
      </c>
      <c r="I14" s="22">
        <f>IF(SER_hh_emih!I14=0,0,SER_hh_emih!I14/SER_summary!I$26)</f>
        <v>0</v>
      </c>
      <c r="J14" s="22">
        <f>IF(SER_hh_emih!J14=0,0,SER_hh_emih!J14/SER_summary!J$26)</f>
        <v>0</v>
      </c>
      <c r="K14" s="22">
        <f>IF(SER_hh_emih!K14=0,0,SER_hh_emih!K14/SER_summary!K$26)</f>
        <v>0</v>
      </c>
      <c r="L14" s="22">
        <f>IF(SER_hh_emih!L14=0,0,SER_hh_emih!L14/SER_summary!L$26)</f>
        <v>0</v>
      </c>
      <c r="M14" s="22">
        <f>IF(SER_hh_emih!M14=0,0,SER_hh_emih!M14/SER_summary!M$26)</f>
        <v>0</v>
      </c>
      <c r="N14" s="22">
        <f>IF(SER_hh_emih!N14=0,0,SER_hh_emih!N14/SER_summary!N$26)</f>
        <v>0</v>
      </c>
      <c r="O14" s="22">
        <f>IF(SER_hh_emih!O14=0,0,SER_hh_emih!O14/SER_summary!O$26)</f>
        <v>0</v>
      </c>
      <c r="P14" s="22">
        <f>IF(SER_hh_emih!P14=0,0,SER_hh_emih!P14/SER_summary!P$26)</f>
        <v>0</v>
      </c>
      <c r="Q14" s="22">
        <f>IF(SER_hh_emih!Q14=0,0,SER_hh_emih!Q14/SER_summary!Q$26)</f>
        <v>0</v>
      </c>
    </row>
    <row r="15" spans="1:17" ht="12" customHeight="1" x14ac:dyDescent="0.25">
      <c r="A15" s="105" t="s">
        <v>108</v>
      </c>
      <c r="B15" s="104">
        <f>IF(SER_hh_emih!B15=0,0,SER_hh_emih!B15/SER_summary!B$26)</f>
        <v>0</v>
      </c>
      <c r="C15" s="104">
        <f>IF(SER_hh_emih!C15=0,0,SER_hh_emih!C15/SER_summary!C$26)</f>
        <v>0</v>
      </c>
      <c r="D15" s="104">
        <f>IF(SER_hh_emih!D15=0,0,SER_hh_emih!D15/SER_summary!D$26)</f>
        <v>0</v>
      </c>
      <c r="E15" s="104">
        <f>IF(SER_hh_emih!E15=0,0,SER_hh_emih!E15/SER_summary!E$26)</f>
        <v>0</v>
      </c>
      <c r="F15" s="104">
        <f>IF(SER_hh_emih!F15=0,0,SER_hh_emih!F15/SER_summary!F$26)</f>
        <v>0</v>
      </c>
      <c r="G15" s="104">
        <f>IF(SER_hh_emih!G15=0,0,SER_hh_emih!G15/SER_summary!G$26)</f>
        <v>0</v>
      </c>
      <c r="H15" s="104">
        <f>IF(SER_hh_emih!H15=0,0,SER_hh_emih!H15/SER_summary!H$26)</f>
        <v>0</v>
      </c>
      <c r="I15" s="104">
        <f>IF(SER_hh_emih!I15=0,0,SER_hh_emih!I15/SER_summary!I$26)</f>
        <v>0</v>
      </c>
      <c r="J15" s="104">
        <f>IF(SER_hh_emih!J15=0,0,SER_hh_emih!J15/SER_summary!J$26)</f>
        <v>0</v>
      </c>
      <c r="K15" s="104">
        <f>IF(SER_hh_emih!K15=0,0,SER_hh_emih!K15/SER_summary!K$26)</f>
        <v>0</v>
      </c>
      <c r="L15" s="104">
        <f>IF(SER_hh_emih!L15=0,0,SER_hh_emih!L15/SER_summary!L$26)</f>
        <v>0</v>
      </c>
      <c r="M15" s="104">
        <f>IF(SER_hh_emih!M15=0,0,SER_hh_emih!M15/SER_summary!M$26)</f>
        <v>0</v>
      </c>
      <c r="N15" s="104">
        <f>IF(SER_hh_emih!N15=0,0,SER_hh_emih!N15/SER_summary!N$26)</f>
        <v>0</v>
      </c>
      <c r="O15" s="104">
        <f>IF(SER_hh_emih!O15=0,0,SER_hh_emih!O15/SER_summary!O$26)</f>
        <v>0</v>
      </c>
      <c r="P15" s="104">
        <f>IF(SER_hh_emih!P15=0,0,SER_hh_emih!P15/SER_summary!P$26)</f>
        <v>0</v>
      </c>
      <c r="Q15" s="104">
        <f>IF(SER_hh_emih!Q15=0,0,SER_hh_emih!Q15/SER_summary!Q$26)</f>
        <v>0</v>
      </c>
    </row>
    <row r="16" spans="1:17" ht="12.95" customHeight="1" x14ac:dyDescent="0.25">
      <c r="A16" s="90" t="s">
        <v>102</v>
      </c>
      <c r="B16" s="101">
        <f>IF(SER_hh_emih!B16=0,0,SER_hh_emih!B16/SER_summary!B$26)</f>
        <v>2.4238202846171655E-3</v>
      </c>
      <c r="C16" s="101">
        <f>IF(SER_hh_emih!C16=0,0,SER_hh_emih!C16/SER_summary!C$26)</f>
        <v>2.3953524153395999E-3</v>
      </c>
      <c r="D16" s="101">
        <f>IF(SER_hh_emih!D16=0,0,SER_hh_emih!D16/SER_summary!D$26)</f>
        <v>2.3882518227677858E-3</v>
      </c>
      <c r="E16" s="101">
        <f>IF(SER_hh_emih!E16=0,0,SER_hh_emih!E16/SER_summary!E$26)</f>
        <v>2.686223843759902E-3</v>
      </c>
      <c r="F16" s="101">
        <f>IF(SER_hh_emih!F16=0,0,SER_hh_emih!F16/SER_summary!F$26)</f>
        <v>3.0542758204414864E-3</v>
      </c>
      <c r="G16" s="101">
        <f>IF(SER_hh_emih!G16=0,0,SER_hh_emih!G16/SER_summary!G$26)</f>
        <v>3.508740548227062E-3</v>
      </c>
      <c r="H16" s="101">
        <f>IF(SER_hh_emih!H16=0,0,SER_hh_emih!H16/SER_summary!H$26)</f>
        <v>3.7612065506843805E-3</v>
      </c>
      <c r="I16" s="101">
        <f>IF(SER_hh_emih!I16=0,0,SER_hh_emih!I16/SER_summary!I$26)</f>
        <v>5.0156076728269947E-3</v>
      </c>
      <c r="J16" s="101">
        <f>IF(SER_hh_emih!J16=0,0,SER_hh_emih!J16/SER_summary!J$26)</f>
        <v>5.8076634595518638E-3</v>
      </c>
      <c r="K16" s="101">
        <f>IF(SER_hh_emih!K16=0,0,SER_hh_emih!K16/SER_summary!K$26)</f>
        <v>6.4803407263090739E-3</v>
      </c>
      <c r="L16" s="101">
        <f>IF(SER_hh_emih!L16=0,0,SER_hh_emih!L16/SER_summary!L$26)</f>
        <v>7.77603714286628E-3</v>
      </c>
      <c r="M16" s="101">
        <f>IF(SER_hh_emih!M16=0,0,SER_hh_emih!M16/SER_summary!M$26)</f>
        <v>8.0264945006137192E-3</v>
      </c>
      <c r="N16" s="101">
        <f>IF(SER_hh_emih!N16=0,0,SER_hh_emih!N16/SER_summary!N$26)</f>
        <v>8.890526871062546E-3</v>
      </c>
      <c r="O16" s="101">
        <f>IF(SER_hh_emih!O16=0,0,SER_hh_emih!O16/SER_summary!O$26)</f>
        <v>1.0662707881793295E-2</v>
      </c>
      <c r="P16" s="101">
        <f>IF(SER_hh_emih!P16=0,0,SER_hh_emih!P16/SER_summary!P$26)</f>
        <v>1.3238766082752228E-2</v>
      </c>
      <c r="Q16" s="101">
        <f>IF(SER_hh_emih!Q16=0,0,SER_hh_emih!Q16/SER_summary!Q$26)</f>
        <v>1.7358899057842235E-2</v>
      </c>
    </row>
    <row r="17" spans="1:17" ht="12.95" customHeight="1" x14ac:dyDescent="0.25">
      <c r="A17" s="88" t="s">
        <v>101</v>
      </c>
      <c r="B17" s="103">
        <f>IF(SER_hh_emih!B17=0,0,SER_hh_emih!B17/SER_summary!B$26)</f>
        <v>0.36343150059694773</v>
      </c>
      <c r="C17" s="103">
        <f>IF(SER_hh_emih!C17=0,0,SER_hh_emih!C17/SER_summary!C$26)</f>
        <v>0.37926180971115708</v>
      </c>
      <c r="D17" s="103">
        <f>IF(SER_hh_emih!D17=0,0,SER_hh_emih!D17/SER_summary!D$26)</f>
        <v>0.40217689598185685</v>
      </c>
      <c r="E17" s="103">
        <f>IF(SER_hh_emih!E17=0,0,SER_hh_emih!E17/SER_summary!E$26)</f>
        <v>0.41300196957503255</v>
      </c>
      <c r="F17" s="103">
        <f>IF(SER_hh_emih!F17=0,0,SER_hh_emih!F17/SER_summary!F$26)</f>
        <v>0.43498121746442453</v>
      </c>
      <c r="G17" s="103">
        <f>IF(SER_hh_emih!G17=0,0,SER_hh_emih!G17/SER_summary!G$26)</f>
        <v>0.45817295408750502</v>
      </c>
      <c r="H17" s="103">
        <f>IF(SER_hh_emih!H17=0,0,SER_hh_emih!H17/SER_summary!H$26)</f>
        <v>0.4853647276334056</v>
      </c>
      <c r="I17" s="103">
        <f>IF(SER_hh_emih!I17=0,0,SER_hh_emih!I17/SER_summary!I$26)</f>
        <v>0.51190719038793597</v>
      </c>
      <c r="J17" s="103">
        <f>IF(SER_hh_emih!J17=0,0,SER_hh_emih!J17/SER_summary!J$26)</f>
        <v>0.53783504819821815</v>
      </c>
      <c r="K17" s="103">
        <f>IF(SER_hh_emih!K17=0,0,SER_hh_emih!K17/SER_summary!K$26)</f>
        <v>0.55904107360416866</v>
      </c>
      <c r="L17" s="103">
        <f>IF(SER_hh_emih!L17=0,0,SER_hh_emih!L17/SER_summary!L$26)</f>
        <v>0.58178424208709334</v>
      </c>
      <c r="M17" s="103">
        <f>IF(SER_hh_emih!M17=0,0,SER_hh_emih!M17/SER_summary!M$26)</f>
        <v>0.59743022415851477</v>
      </c>
      <c r="N17" s="103">
        <f>IF(SER_hh_emih!N17=0,0,SER_hh_emih!N17/SER_summary!N$26)</f>
        <v>0.59946451023971337</v>
      </c>
      <c r="O17" s="103">
        <f>IF(SER_hh_emih!O17=0,0,SER_hh_emih!O17/SER_summary!O$26)</f>
        <v>0.61673760506127395</v>
      </c>
      <c r="P17" s="103">
        <f>IF(SER_hh_emih!P17=0,0,SER_hh_emih!P17/SER_summary!P$26)</f>
        <v>0.6296127749017153</v>
      </c>
      <c r="Q17" s="103">
        <f>IF(SER_hh_emih!Q17=0,0,SER_hh_emih!Q17/SER_summary!Q$26)</f>
        <v>0.64738109638855124</v>
      </c>
    </row>
    <row r="18" spans="1:17" ht="12" customHeight="1" x14ac:dyDescent="0.25">
      <c r="A18" s="88" t="s">
        <v>100</v>
      </c>
      <c r="B18" s="103">
        <f>IF(SER_hh_emih!B18=0,0,SER_hh_emih!B18/SER_summary!B$26)</f>
        <v>0</v>
      </c>
      <c r="C18" s="103">
        <f>IF(SER_hh_emih!C18=0,0,SER_hh_emih!C18/SER_summary!C$26)</f>
        <v>0</v>
      </c>
      <c r="D18" s="103">
        <f>IF(SER_hh_emih!D18=0,0,SER_hh_emih!D18/SER_summary!D$26)</f>
        <v>0</v>
      </c>
      <c r="E18" s="103">
        <f>IF(SER_hh_emih!E18=0,0,SER_hh_emih!E18/SER_summary!E$26)</f>
        <v>0</v>
      </c>
      <c r="F18" s="103">
        <f>IF(SER_hh_emih!F18=0,0,SER_hh_emih!F18/SER_summary!F$26)</f>
        <v>0</v>
      </c>
      <c r="G18" s="103">
        <f>IF(SER_hh_emih!G18=0,0,SER_hh_emih!G18/SER_summary!G$26)</f>
        <v>0</v>
      </c>
      <c r="H18" s="103">
        <f>IF(SER_hh_emih!H18=0,0,SER_hh_emih!H18/SER_summary!H$26)</f>
        <v>0</v>
      </c>
      <c r="I18" s="103">
        <f>IF(SER_hh_emih!I18=0,0,SER_hh_emih!I18/SER_summary!I$26)</f>
        <v>0</v>
      </c>
      <c r="J18" s="103">
        <f>IF(SER_hh_emih!J18=0,0,SER_hh_emih!J18/SER_summary!J$26)</f>
        <v>0</v>
      </c>
      <c r="K18" s="103">
        <f>IF(SER_hh_emih!K18=0,0,SER_hh_emih!K18/SER_summary!K$26)</f>
        <v>0</v>
      </c>
      <c r="L18" s="103">
        <f>IF(SER_hh_emih!L18=0,0,SER_hh_emih!L18/SER_summary!L$26)</f>
        <v>0</v>
      </c>
      <c r="M18" s="103">
        <f>IF(SER_hh_emih!M18=0,0,SER_hh_emih!M18/SER_summary!M$26)</f>
        <v>0</v>
      </c>
      <c r="N18" s="103">
        <f>IF(SER_hh_emih!N18=0,0,SER_hh_emih!N18/SER_summary!N$26)</f>
        <v>0</v>
      </c>
      <c r="O18" s="103">
        <f>IF(SER_hh_emih!O18=0,0,SER_hh_emih!O18/SER_summary!O$26)</f>
        <v>0</v>
      </c>
      <c r="P18" s="103">
        <f>IF(SER_hh_emih!P18=0,0,SER_hh_emih!P18/SER_summary!P$26)</f>
        <v>0</v>
      </c>
      <c r="Q18" s="103">
        <f>IF(SER_hh_emih!Q18=0,0,SER_hh_emih!Q18/SER_summary!Q$26)</f>
        <v>0</v>
      </c>
    </row>
    <row r="19" spans="1:17" ht="12.95" customHeight="1" x14ac:dyDescent="0.25">
      <c r="A19" s="90" t="s">
        <v>47</v>
      </c>
      <c r="B19" s="101">
        <f>IF(SER_hh_emih!B19=0,0,SER_hh_emih!B19/SER_summary!B$26)</f>
        <v>4.0378798048344979</v>
      </c>
      <c r="C19" s="101">
        <f>IF(SER_hh_emih!C19=0,0,SER_hh_emih!C19/SER_summary!C$26)</f>
        <v>4.1545915219585927</v>
      </c>
      <c r="D19" s="101">
        <f>IF(SER_hh_emih!D19=0,0,SER_hh_emih!D19/SER_summary!D$26)</f>
        <v>4.1694079601101688</v>
      </c>
      <c r="E19" s="101">
        <f>IF(SER_hh_emih!E19=0,0,SER_hh_emih!E19/SER_summary!E$26)</f>
        <v>3.9610758438284042</v>
      </c>
      <c r="F19" s="101">
        <f>IF(SER_hh_emih!F19=0,0,SER_hh_emih!F19/SER_summary!F$26)</f>
        <v>3.7613817924892041</v>
      </c>
      <c r="G19" s="101">
        <f>IF(SER_hh_emih!G19=0,0,SER_hh_emih!G19/SER_summary!G$26)</f>
        <v>3.7459679763441223</v>
      </c>
      <c r="H19" s="101">
        <f>IF(SER_hh_emih!H19=0,0,SER_hh_emih!H19/SER_summary!H$26)</f>
        <v>3.7136028690560066</v>
      </c>
      <c r="I19" s="101">
        <f>IF(SER_hh_emih!I19=0,0,SER_hh_emih!I19/SER_summary!I$26)</f>
        <v>3.5256421410441652</v>
      </c>
      <c r="J19" s="101">
        <f>IF(SER_hh_emih!J19=0,0,SER_hh_emih!J19/SER_summary!J$26)</f>
        <v>3.492457195320398</v>
      </c>
      <c r="K19" s="101">
        <f>IF(SER_hh_emih!K19=0,0,SER_hh_emih!K19/SER_summary!K$26)</f>
        <v>3.4448502483895931</v>
      </c>
      <c r="L19" s="101">
        <f>IF(SER_hh_emih!L19=0,0,SER_hh_emih!L19/SER_summary!L$26)</f>
        <v>3.3681140368697133</v>
      </c>
      <c r="M19" s="101">
        <f>IF(SER_hh_emih!M19=0,0,SER_hh_emih!M19/SER_summary!M$26)</f>
        <v>3.3868883178045395</v>
      </c>
      <c r="N19" s="101">
        <f>IF(SER_hh_emih!N19=0,0,SER_hh_emih!N19/SER_summary!N$26)</f>
        <v>3.3269685090795216</v>
      </c>
      <c r="O19" s="101">
        <f>IF(SER_hh_emih!O19=0,0,SER_hh_emih!O19/SER_summary!O$26)</f>
        <v>3.2957100081034585</v>
      </c>
      <c r="P19" s="101">
        <f>IF(SER_hh_emih!P19=0,0,SER_hh_emih!P19/SER_summary!P$26)</f>
        <v>3.4657045063669178</v>
      </c>
      <c r="Q19" s="101">
        <f>IF(SER_hh_emih!Q19=0,0,SER_hh_emih!Q19/SER_summary!Q$26)</f>
        <v>3.4667548101260506</v>
      </c>
    </row>
    <row r="20" spans="1:17" ht="12" customHeight="1" x14ac:dyDescent="0.25">
      <c r="A20" s="88" t="s">
        <v>38</v>
      </c>
      <c r="B20" s="100">
        <f>IF(SER_hh_emih!B20=0,0,SER_hh_emih!B20/SER_summary!B$26)</f>
        <v>0</v>
      </c>
      <c r="C20" s="100">
        <f>IF(SER_hh_emih!C20=0,0,SER_hh_emih!C20/SER_summary!C$26)</f>
        <v>0</v>
      </c>
      <c r="D20" s="100">
        <f>IF(SER_hh_emih!D20=0,0,SER_hh_emih!D20/SER_summary!D$26)</f>
        <v>0</v>
      </c>
      <c r="E20" s="100">
        <f>IF(SER_hh_emih!E20=0,0,SER_hh_emih!E20/SER_summary!E$26)</f>
        <v>0</v>
      </c>
      <c r="F20" s="100">
        <f>IF(SER_hh_emih!F20=0,0,SER_hh_emih!F20/SER_summary!F$26)</f>
        <v>0</v>
      </c>
      <c r="G20" s="100">
        <f>IF(SER_hh_emih!G20=0,0,SER_hh_emih!G20/SER_summary!G$26)</f>
        <v>0</v>
      </c>
      <c r="H20" s="100">
        <f>IF(SER_hh_emih!H20=0,0,SER_hh_emih!H20/SER_summary!H$26)</f>
        <v>0</v>
      </c>
      <c r="I20" s="100">
        <f>IF(SER_hh_emih!I20=0,0,SER_hh_emih!I20/SER_summary!I$26)</f>
        <v>0</v>
      </c>
      <c r="J20" s="100">
        <f>IF(SER_hh_emih!J20=0,0,SER_hh_emih!J20/SER_summary!J$26)</f>
        <v>0</v>
      </c>
      <c r="K20" s="100">
        <f>IF(SER_hh_emih!K20=0,0,SER_hh_emih!K20/SER_summary!K$26)</f>
        <v>0</v>
      </c>
      <c r="L20" s="100">
        <f>IF(SER_hh_emih!L20=0,0,SER_hh_emih!L20/SER_summary!L$26)</f>
        <v>0</v>
      </c>
      <c r="M20" s="100">
        <f>IF(SER_hh_emih!M20=0,0,SER_hh_emih!M20/SER_summary!M$26)</f>
        <v>0</v>
      </c>
      <c r="N20" s="100">
        <f>IF(SER_hh_emih!N20=0,0,SER_hh_emih!N20/SER_summary!N$26)</f>
        <v>0</v>
      </c>
      <c r="O20" s="100">
        <f>IF(SER_hh_emih!O20=0,0,SER_hh_emih!O20/SER_summary!O$26)</f>
        <v>0</v>
      </c>
      <c r="P20" s="100">
        <f>IF(SER_hh_emih!P20=0,0,SER_hh_emih!P20/SER_summary!P$26)</f>
        <v>0</v>
      </c>
      <c r="Q20" s="100">
        <f>IF(SER_hh_emih!Q20=0,0,SER_hh_emih!Q20/SER_summary!Q$26)</f>
        <v>0</v>
      </c>
    </row>
    <row r="21" spans="1:17" s="28" customFormat="1" ht="12" customHeight="1" x14ac:dyDescent="0.25">
      <c r="A21" s="88" t="s">
        <v>66</v>
      </c>
      <c r="B21" s="100">
        <f>IF(SER_hh_emih!B21=0,0,SER_hh_emih!B21/SER_summary!B$26)</f>
        <v>5.1306755063300979</v>
      </c>
      <c r="C21" s="100">
        <f>IF(SER_hh_emih!C21=0,0,SER_hh_emih!C21/SER_summary!C$26)</f>
        <v>5.1144086734292902</v>
      </c>
      <c r="D21" s="100">
        <f>IF(SER_hh_emih!D21=0,0,SER_hh_emih!D21/SER_summary!D$26)</f>
        <v>5.0859028887405699</v>
      </c>
      <c r="E21" s="100">
        <f>IF(SER_hh_emih!E21=0,0,SER_hh_emih!E21/SER_summary!E$26)</f>
        <v>5.0959004499677398</v>
      </c>
      <c r="F21" s="100">
        <f>IF(SER_hh_emih!F21=0,0,SER_hh_emih!F21/SER_summary!F$26)</f>
        <v>5.0820201313670781</v>
      </c>
      <c r="G21" s="100">
        <f>IF(SER_hh_emih!G21=0,0,SER_hh_emih!G21/SER_summary!G$26)</f>
        <v>5.022272878781795</v>
      </c>
      <c r="H21" s="100">
        <f>IF(SER_hh_emih!H21=0,0,SER_hh_emih!H21/SER_summary!H$26)</f>
        <v>5.049161507665465</v>
      </c>
      <c r="I21" s="100">
        <f>IF(SER_hh_emih!I21=0,0,SER_hh_emih!I21/SER_summary!I$26)</f>
        <v>5.017472828354073</v>
      </c>
      <c r="J21" s="100">
        <f>IF(SER_hh_emih!J21=0,0,SER_hh_emih!J21/SER_summary!J$26)</f>
        <v>5.0117855132745879</v>
      </c>
      <c r="K21" s="100">
        <f>IF(SER_hh_emih!K21=0,0,SER_hh_emih!K21/SER_summary!K$26)</f>
        <v>5.0451465191030591</v>
      </c>
      <c r="L21" s="100">
        <f>IF(SER_hh_emih!L21=0,0,SER_hh_emih!L21/SER_summary!L$26)</f>
        <v>4.9839841797317863</v>
      </c>
      <c r="M21" s="100">
        <f>IF(SER_hh_emih!M21=0,0,SER_hh_emih!M21/SER_summary!M$26)</f>
        <v>5.0305331966791158</v>
      </c>
      <c r="N21" s="100">
        <f>IF(SER_hh_emih!N21=0,0,SER_hh_emih!N21/SER_summary!N$26)</f>
        <v>5.0520166110316298</v>
      </c>
      <c r="O21" s="100">
        <f>IF(SER_hh_emih!O21=0,0,SER_hh_emih!O21/SER_summary!O$26)</f>
        <v>5.0542368149402925</v>
      </c>
      <c r="P21" s="100">
        <f>IF(SER_hh_emih!P21=0,0,SER_hh_emih!P21/SER_summary!P$26)</f>
        <v>5.0270541786624827</v>
      </c>
      <c r="Q21" s="100">
        <f>IF(SER_hh_emih!Q21=0,0,SER_hh_emih!Q21/SER_summary!Q$26)</f>
        <v>5.027850931044517</v>
      </c>
    </row>
    <row r="22" spans="1:17" ht="12" customHeight="1" x14ac:dyDescent="0.25">
      <c r="A22" s="88" t="s">
        <v>99</v>
      </c>
      <c r="B22" s="100">
        <f>IF(SER_hh_emih!B22=0,0,SER_hh_emih!B22/SER_summary!B$26)</f>
        <v>6.1915182743632968</v>
      </c>
      <c r="C22" s="100">
        <f>IF(SER_hh_emih!C22=0,0,SER_hh_emih!C22/SER_summary!C$26)</f>
        <v>6.1726372199488537</v>
      </c>
      <c r="D22" s="100">
        <f>IF(SER_hh_emih!D22=0,0,SER_hh_emih!D22/SER_summary!D$26)</f>
        <v>6.13766732703297</v>
      </c>
      <c r="E22" s="100">
        <f>IF(SER_hh_emih!E22=0,0,SER_hh_emih!E22/SER_summary!E$26)</f>
        <v>6.1499015968406843</v>
      </c>
      <c r="F22" s="100">
        <f>IF(SER_hh_emih!F22=0,0,SER_hh_emih!F22/SER_summary!F$26)</f>
        <v>6.1170398981620799</v>
      </c>
      <c r="G22" s="100">
        <f>IF(SER_hh_emih!G22=0,0,SER_hh_emih!G22/SER_summary!G$26)</f>
        <v>6.023902021113047</v>
      </c>
      <c r="H22" s="100">
        <f>IF(SER_hh_emih!H22=0,0,SER_hh_emih!H22/SER_summary!H$26)</f>
        <v>6.0255133379451289</v>
      </c>
      <c r="I22" s="100">
        <f>IF(SER_hh_emih!I22=0,0,SER_hh_emih!I22/SER_summary!I$26)</f>
        <v>5.9124032665549677</v>
      </c>
      <c r="J22" s="100">
        <f>IF(SER_hh_emih!J22=0,0,SER_hh_emih!J22/SER_summary!J$26)</f>
        <v>5.9350491488662316</v>
      </c>
      <c r="K22" s="100">
        <f>IF(SER_hh_emih!K22=0,0,SER_hh_emih!K22/SER_summary!K$26)</f>
        <v>5.8927656509561945</v>
      </c>
      <c r="L22" s="100">
        <f>IF(SER_hh_emih!L22=0,0,SER_hh_emih!L22/SER_summary!L$26)</f>
        <v>5.8391224182274675</v>
      </c>
      <c r="M22" s="100">
        <f>IF(SER_hh_emih!M22=0,0,SER_hh_emih!M22/SER_summary!M$26)</f>
        <v>5.920270576499842</v>
      </c>
      <c r="N22" s="100">
        <f>IF(SER_hh_emih!N22=0,0,SER_hh_emih!N22/SER_summary!N$26)</f>
        <v>5.9508778990894644</v>
      </c>
      <c r="O22" s="100">
        <f>IF(SER_hh_emih!O22=0,0,SER_hh_emih!O22/SER_summary!O$26)</f>
        <v>5.9658100212171563</v>
      </c>
      <c r="P22" s="100">
        <f>IF(SER_hh_emih!P22=0,0,SER_hh_emih!P22/SER_summary!P$26)</f>
        <v>5.916202252758417</v>
      </c>
      <c r="Q22" s="100">
        <f>IF(SER_hh_emih!Q22=0,0,SER_hh_emih!Q22/SER_summary!Q$26)</f>
        <v>5.913160581027058</v>
      </c>
    </row>
    <row r="23" spans="1:17" ht="12" customHeight="1" x14ac:dyDescent="0.25">
      <c r="A23" s="88" t="s">
        <v>98</v>
      </c>
      <c r="B23" s="100">
        <f>IF(SER_hh_emih!B23=0,0,SER_hh_emih!B23/SER_summary!B$26)</f>
        <v>4.3788126017007389</v>
      </c>
      <c r="C23" s="100">
        <f>IF(SER_hh_emih!C23=0,0,SER_hh_emih!C23/SER_summary!C$26)</f>
        <v>4.3649835304457039</v>
      </c>
      <c r="D23" s="100">
        <f>IF(SER_hh_emih!D23=0,0,SER_hh_emih!D23/SER_summary!D$26)</f>
        <v>4.3406723017575883</v>
      </c>
      <c r="E23" s="100">
        <f>IF(SER_hh_emih!E23=0,0,SER_hh_emih!E23/SER_summary!E$26)</f>
        <v>4.2758899968019151</v>
      </c>
      <c r="F23" s="100">
        <f>IF(SER_hh_emih!F23=0,0,SER_hh_emih!F23/SER_summary!F$26)</f>
        <v>4.2560954900313828</v>
      </c>
      <c r="G23" s="100">
        <f>IF(SER_hh_emih!G23=0,0,SER_hh_emih!G23/SER_summary!G$26)</f>
        <v>4.1882992552874256</v>
      </c>
      <c r="H23" s="100">
        <f>IF(SER_hh_emih!H23=0,0,SER_hh_emih!H23/SER_summary!H$26)</f>
        <v>4.2141166833002925</v>
      </c>
      <c r="I23" s="100">
        <f>IF(SER_hh_emih!I23=0,0,SER_hh_emih!I23/SER_summary!I$26)</f>
        <v>4.0953346675423035</v>
      </c>
      <c r="J23" s="100">
        <f>IF(SER_hh_emih!J23=0,0,SER_hh_emih!J23/SER_summary!J$26)</f>
        <v>4.1019532563600896</v>
      </c>
      <c r="K23" s="100">
        <f>IF(SER_hh_emih!K23=0,0,SER_hh_emih!K23/SER_summary!K$26)</f>
        <v>4.0548633759058879</v>
      </c>
      <c r="L23" s="100">
        <f>IF(SER_hh_emih!L23=0,0,SER_hh_emih!L23/SER_summary!L$26)</f>
        <v>3.9838251270561913</v>
      </c>
      <c r="M23" s="100">
        <f>IF(SER_hh_emih!M23=0,0,SER_hh_emih!M23/SER_summary!M$26)</f>
        <v>3.9421191326703227</v>
      </c>
      <c r="N23" s="100">
        <f>IF(SER_hh_emih!N23=0,0,SER_hh_emih!N23/SER_summary!N$26)</f>
        <v>3.8908394123190582</v>
      </c>
      <c r="O23" s="100">
        <f>IF(SER_hh_emih!O23=0,0,SER_hh_emih!O23/SER_summary!O$26)</f>
        <v>3.8894943220622897</v>
      </c>
      <c r="P23" s="100">
        <f>IF(SER_hh_emih!P23=0,0,SER_hh_emih!P23/SER_summary!P$26)</f>
        <v>3.7849470971183132</v>
      </c>
      <c r="Q23" s="100">
        <f>IF(SER_hh_emih!Q23=0,0,SER_hh_emih!Q23/SER_summary!Q$26)</f>
        <v>3.7790910912455544</v>
      </c>
    </row>
    <row r="24" spans="1:17" ht="12" customHeight="1" x14ac:dyDescent="0.25">
      <c r="A24" s="88" t="s">
        <v>34</v>
      </c>
      <c r="B24" s="100">
        <f>IF(SER_hh_emih!B24=0,0,SER_hh_emih!B24/SER_summary!B$26)</f>
        <v>0</v>
      </c>
      <c r="C24" s="100">
        <f>IF(SER_hh_emih!C24=0,0,SER_hh_emih!C24/SER_summary!C$26)</f>
        <v>0</v>
      </c>
      <c r="D24" s="100">
        <f>IF(SER_hh_emih!D24=0,0,SER_hh_emih!D24/SER_summary!D$26)</f>
        <v>0</v>
      </c>
      <c r="E24" s="100">
        <f>IF(SER_hh_emih!E24=0,0,SER_hh_emih!E24/SER_summary!E$26)</f>
        <v>0</v>
      </c>
      <c r="F24" s="100">
        <f>IF(SER_hh_emih!F24=0,0,SER_hh_emih!F24/SER_summary!F$26)</f>
        <v>0</v>
      </c>
      <c r="G24" s="100">
        <f>IF(SER_hh_emih!G24=0,0,SER_hh_emih!G24/SER_summary!G$26)</f>
        <v>0</v>
      </c>
      <c r="H24" s="100">
        <f>IF(SER_hh_emih!H24=0,0,SER_hh_emih!H24/SER_summary!H$26)</f>
        <v>0</v>
      </c>
      <c r="I24" s="100">
        <f>IF(SER_hh_emih!I24=0,0,SER_hh_emih!I24/SER_summary!I$26)</f>
        <v>0</v>
      </c>
      <c r="J24" s="100">
        <f>IF(SER_hh_emih!J24=0,0,SER_hh_emih!J24/SER_summary!J$26)</f>
        <v>0</v>
      </c>
      <c r="K24" s="100">
        <f>IF(SER_hh_emih!K24=0,0,SER_hh_emih!K24/SER_summary!K$26)</f>
        <v>0</v>
      </c>
      <c r="L24" s="100">
        <f>IF(SER_hh_emih!L24=0,0,SER_hh_emih!L24/SER_summary!L$26)</f>
        <v>0</v>
      </c>
      <c r="M24" s="100">
        <f>IF(SER_hh_emih!M24=0,0,SER_hh_emih!M24/SER_summary!M$26)</f>
        <v>0</v>
      </c>
      <c r="N24" s="100">
        <f>IF(SER_hh_emih!N24=0,0,SER_hh_emih!N24/SER_summary!N$26)</f>
        <v>0</v>
      </c>
      <c r="O24" s="100">
        <f>IF(SER_hh_emih!O24=0,0,SER_hh_emih!O24/SER_summary!O$26)</f>
        <v>0</v>
      </c>
      <c r="P24" s="100">
        <f>IF(SER_hh_emih!P24=0,0,SER_hh_emih!P24/SER_summary!P$26)</f>
        <v>0</v>
      </c>
      <c r="Q24" s="100">
        <f>IF(SER_hh_emih!Q24=0,0,SER_hh_emih!Q24/SER_summary!Q$26)</f>
        <v>0</v>
      </c>
    </row>
    <row r="25" spans="1:17" ht="12" customHeight="1" x14ac:dyDescent="0.25">
      <c r="A25" s="88" t="s">
        <v>42</v>
      </c>
      <c r="B25" s="100">
        <f>IF(SER_hh_emih!B25=0,0,SER_hh_emih!B25/SER_summary!B$26)</f>
        <v>0</v>
      </c>
      <c r="C25" s="100">
        <f>IF(SER_hh_emih!C25=0,0,SER_hh_emih!C25/SER_summary!C$26)</f>
        <v>0</v>
      </c>
      <c r="D25" s="100">
        <f>IF(SER_hh_emih!D25=0,0,SER_hh_emih!D25/SER_summary!D$26)</f>
        <v>0</v>
      </c>
      <c r="E25" s="100">
        <f>IF(SER_hh_emih!E25=0,0,SER_hh_emih!E25/SER_summary!E$26)</f>
        <v>0</v>
      </c>
      <c r="F25" s="100">
        <f>IF(SER_hh_emih!F25=0,0,SER_hh_emih!F25/SER_summary!F$26)</f>
        <v>0</v>
      </c>
      <c r="G25" s="100">
        <f>IF(SER_hh_emih!G25=0,0,SER_hh_emih!G25/SER_summary!G$26)</f>
        <v>0</v>
      </c>
      <c r="H25" s="100">
        <f>IF(SER_hh_emih!H25=0,0,SER_hh_emih!H25/SER_summary!H$26)</f>
        <v>0</v>
      </c>
      <c r="I25" s="100">
        <f>IF(SER_hh_emih!I25=0,0,SER_hh_emih!I25/SER_summary!I$26)</f>
        <v>0</v>
      </c>
      <c r="J25" s="100">
        <f>IF(SER_hh_emih!J25=0,0,SER_hh_emih!J25/SER_summary!J$26)</f>
        <v>0</v>
      </c>
      <c r="K25" s="100">
        <f>IF(SER_hh_emih!K25=0,0,SER_hh_emih!K25/SER_summary!K$26)</f>
        <v>0</v>
      </c>
      <c r="L25" s="100">
        <f>IF(SER_hh_emih!L25=0,0,SER_hh_emih!L25/SER_summary!L$26)</f>
        <v>0</v>
      </c>
      <c r="M25" s="100">
        <f>IF(SER_hh_emih!M25=0,0,SER_hh_emih!M25/SER_summary!M$26)</f>
        <v>0</v>
      </c>
      <c r="N25" s="100">
        <f>IF(SER_hh_emih!N25=0,0,SER_hh_emih!N25/SER_summary!N$26)</f>
        <v>0</v>
      </c>
      <c r="O25" s="100">
        <f>IF(SER_hh_emih!O25=0,0,SER_hh_emih!O25/SER_summary!O$26)</f>
        <v>0</v>
      </c>
      <c r="P25" s="100">
        <f>IF(SER_hh_emih!P25=0,0,SER_hh_emih!P25/SER_summary!P$26)</f>
        <v>0</v>
      </c>
      <c r="Q25" s="100">
        <f>IF(SER_hh_emih!Q25=0,0,SER_hh_emih!Q25/SER_summary!Q$26)</f>
        <v>0</v>
      </c>
    </row>
    <row r="26" spans="1:17" ht="12" customHeight="1" x14ac:dyDescent="0.25">
      <c r="A26" s="88" t="s">
        <v>30</v>
      </c>
      <c r="B26" s="22">
        <f>IF(SER_hh_emih!B26=0,0,SER_hh_emih!B26/SER_summary!B$26)</f>
        <v>0</v>
      </c>
      <c r="C26" s="22">
        <f>IF(SER_hh_emih!C26=0,0,SER_hh_emih!C26/SER_summary!C$26)</f>
        <v>0</v>
      </c>
      <c r="D26" s="22">
        <f>IF(SER_hh_emih!D26=0,0,SER_hh_emih!D26/SER_summary!D$26)</f>
        <v>0</v>
      </c>
      <c r="E26" s="22">
        <f>IF(SER_hh_emih!E26=0,0,SER_hh_emih!E26/SER_summary!E$26)</f>
        <v>0</v>
      </c>
      <c r="F26" s="22">
        <f>IF(SER_hh_emih!F26=0,0,SER_hh_emih!F26/SER_summary!F$26)</f>
        <v>0</v>
      </c>
      <c r="G26" s="22">
        <f>IF(SER_hh_emih!G26=0,0,SER_hh_emih!G26/SER_summary!G$26)</f>
        <v>0</v>
      </c>
      <c r="H26" s="22">
        <f>IF(SER_hh_emih!H26=0,0,SER_hh_emih!H26/SER_summary!H$26)</f>
        <v>0</v>
      </c>
      <c r="I26" s="22">
        <f>IF(SER_hh_emih!I26=0,0,SER_hh_emih!I26/SER_summary!I$26)</f>
        <v>0</v>
      </c>
      <c r="J26" s="22">
        <f>IF(SER_hh_emih!J26=0,0,SER_hh_emih!J26/SER_summary!J$26)</f>
        <v>0</v>
      </c>
      <c r="K26" s="22">
        <f>IF(SER_hh_emih!K26=0,0,SER_hh_emih!K26/SER_summary!K$26)</f>
        <v>0</v>
      </c>
      <c r="L26" s="22">
        <f>IF(SER_hh_emih!L26=0,0,SER_hh_emih!L26/SER_summary!L$26)</f>
        <v>0</v>
      </c>
      <c r="M26" s="22">
        <f>IF(SER_hh_emih!M26=0,0,SER_hh_emih!M26/SER_summary!M$26)</f>
        <v>0</v>
      </c>
      <c r="N26" s="22">
        <f>IF(SER_hh_emih!N26=0,0,SER_hh_emih!N26/SER_summary!N$26)</f>
        <v>0</v>
      </c>
      <c r="O26" s="22">
        <f>IF(SER_hh_emih!O26=0,0,SER_hh_emih!O26/SER_summary!O$26)</f>
        <v>0</v>
      </c>
      <c r="P26" s="22">
        <f>IF(SER_hh_emih!P26=0,0,SER_hh_emih!P26/SER_summary!P$26)</f>
        <v>0</v>
      </c>
      <c r="Q26" s="22">
        <f>IF(SER_hh_emih!Q26=0,0,SER_hh_emih!Q26/SER_summary!Q$26)</f>
        <v>0</v>
      </c>
    </row>
    <row r="27" spans="1:17" ht="12" customHeight="1" x14ac:dyDescent="0.25">
      <c r="A27" s="93" t="s">
        <v>114</v>
      </c>
      <c r="B27" s="116">
        <f>IF(SER_hh_emih!B27=0,0,SER_hh_emih!B27/SER_summary!B$26)</f>
        <v>0</v>
      </c>
      <c r="C27" s="116">
        <f>IF(SER_hh_emih!C27=0,0,SER_hh_emih!C27/SER_summary!C$26)</f>
        <v>0</v>
      </c>
      <c r="D27" s="116">
        <f>IF(SER_hh_emih!D27=0,0,SER_hh_emih!D27/SER_summary!D$26)</f>
        <v>0</v>
      </c>
      <c r="E27" s="116">
        <f>IF(SER_hh_emih!E27=0,0,SER_hh_emih!E27/SER_summary!E$26)</f>
        <v>0</v>
      </c>
      <c r="F27" s="116">
        <f>IF(SER_hh_emih!F27=0,0,SER_hh_emih!F27/SER_summary!F$26)</f>
        <v>0</v>
      </c>
      <c r="G27" s="116">
        <f>IF(SER_hh_emih!G27=0,0,SER_hh_emih!G27/SER_summary!G$26)</f>
        <v>0</v>
      </c>
      <c r="H27" s="116">
        <f>IF(SER_hh_emih!H27=0,0,SER_hh_emih!H27/SER_summary!H$26)</f>
        <v>0</v>
      </c>
      <c r="I27" s="116">
        <f>IF(SER_hh_emih!I27=0,0,SER_hh_emih!I27/SER_summary!I$26)</f>
        <v>0</v>
      </c>
      <c r="J27" s="116">
        <f>IF(SER_hh_emih!J27=0,0,SER_hh_emih!J27/SER_summary!J$26)</f>
        <v>0</v>
      </c>
      <c r="K27" s="116">
        <f>IF(SER_hh_emih!K27=0,0,SER_hh_emih!K27/SER_summary!K$26)</f>
        <v>0</v>
      </c>
      <c r="L27" s="116">
        <f>IF(SER_hh_emih!L27=0,0,SER_hh_emih!L27/SER_summary!L$26)</f>
        <v>0</v>
      </c>
      <c r="M27" s="116">
        <f>IF(SER_hh_emih!M27=0,0,SER_hh_emih!M27/SER_summary!M$26)</f>
        <v>0</v>
      </c>
      <c r="N27" s="116">
        <f>IF(SER_hh_emih!N27=0,0,SER_hh_emih!N27/SER_summary!N$26)</f>
        <v>0</v>
      </c>
      <c r="O27" s="116">
        <f>IF(SER_hh_emih!O27=0,0,SER_hh_emih!O27/SER_summary!O$26)</f>
        <v>0</v>
      </c>
      <c r="P27" s="116">
        <f>IF(SER_hh_emih!P27=0,0,SER_hh_emih!P27/SER_summary!P$26)</f>
        <v>0</v>
      </c>
      <c r="Q27" s="116">
        <f>IF(SER_hh_emih!Q27=0,0,SER_hh_emih!Q27/SER_summary!Q$26)</f>
        <v>0</v>
      </c>
    </row>
    <row r="28" spans="1:17" ht="12" customHeight="1" x14ac:dyDescent="0.25">
      <c r="A28" s="91" t="s">
        <v>113</v>
      </c>
      <c r="B28" s="117">
        <f>IF(SER_hh_emih!B28=0,0,SER_hh_emih!B28/SER_summary!B$26)</f>
        <v>0</v>
      </c>
      <c r="C28" s="117">
        <f>IF(SER_hh_emih!C28=0,0,SER_hh_emih!C28/SER_summary!C$26)</f>
        <v>0</v>
      </c>
      <c r="D28" s="117">
        <f>IF(SER_hh_emih!D28=0,0,SER_hh_emih!D28/SER_summary!D$26)</f>
        <v>0</v>
      </c>
      <c r="E28" s="117">
        <f>IF(SER_hh_emih!E28=0,0,SER_hh_emih!E28/SER_summary!E$26)</f>
        <v>0</v>
      </c>
      <c r="F28" s="117">
        <f>IF(SER_hh_emih!F28=0,0,SER_hh_emih!F28/SER_summary!F$26)</f>
        <v>0</v>
      </c>
      <c r="G28" s="117">
        <f>IF(SER_hh_emih!G28=0,0,SER_hh_emih!G28/SER_summary!G$26)</f>
        <v>0</v>
      </c>
      <c r="H28" s="117">
        <f>IF(SER_hh_emih!H28=0,0,SER_hh_emih!H28/SER_summary!H$26)</f>
        <v>0</v>
      </c>
      <c r="I28" s="117">
        <f>IF(SER_hh_emih!I28=0,0,SER_hh_emih!I28/SER_summary!I$26)</f>
        <v>0</v>
      </c>
      <c r="J28" s="117">
        <f>IF(SER_hh_emih!J28=0,0,SER_hh_emih!J28/SER_summary!J$26)</f>
        <v>0</v>
      </c>
      <c r="K28" s="117">
        <f>IF(SER_hh_emih!K28=0,0,SER_hh_emih!K28/SER_summary!K$26)</f>
        <v>0</v>
      </c>
      <c r="L28" s="117">
        <f>IF(SER_hh_emih!L28=0,0,SER_hh_emih!L28/SER_summary!L$26)</f>
        <v>0</v>
      </c>
      <c r="M28" s="117">
        <f>IF(SER_hh_emih!M28=0,0,SER_hh_emih!M28/SER_summary!M$26)</f>
        <v>0</v>
      </c>
      <c r="N28" s="117">
        <f>IF(SER_hh_emih!N28=0,0,SER_hh_emih!N28/SER_summary!N$26)</f>
        <v>0</v>
      </c>
      <c r="O28" s="117">
        <f>IF(SER_hh_emih!O28=0,0,SER_hh_emih!O28/SER_summary!O$26)</f>
        <v>0</v>
      </c>
      <c r="P28" s="117">
        <f>IF(SER_hh_emih!P28=0,0,SER_hh_emih!P28/SER_summary!P$26)</f>
        <v>0</v>
      </c>
      <c r="Q28" s="117">
        <f>IF(SER_hh_emih!Q28=0,0,SER_hh_emih!Q28/SER_summary!Q$26)</f>
        <v>0</v>
      </c>
    </row>
    <row r="29" spans="1:17" ht="12.95" customHeight="1" x14ac:dyDescent="0.25">
      <c r="A29" s="90" t="s">
        <v>46</v>
      </c>
      <c r="B29" s="101">
        <f>IF(SER_hh_emih!B29=0,0,SER_hh_emih!B29/SER_summary!B$26)</f>
        <v>3.2814329407142639</v>
      </c>
      <c r="C29" s="101">
        <f>IF(SER_hh_emih!C29=0,0,SER_hh_emih!C29/SER_summary!C$26)</f>
        <v>3.232029366840063</v>
      </c>
      <c r="D29" s="101">
        <f>IF(SER_hh_emih!D29=0,0,SER_hh_emih!D29/SER_summary!D$26)</f>
        <v>3.1406410781086631</v>
      </c>
      <c r="E29" s="101">
        <f>IF(SER_hh_emih!E29=0,0,SER_hh_emih!E29/SER_summary!E$26)</f>
        <v>3.2845682196513128</v>
      </c>
      <c r="F29" s="101">
        <f>IF(SER_hh_emih!F29=0,0,SER_hh_emih!F29/SER_summary!F$26)</f>
        <v>3.2369119940975959</v>
      </c>
      <c r="G29" s="101">
        <f>IF(SER_hh_emih!G29=0,0,SER_hh_emih!G29/SER_summary!G$26)</f>
        <v>3.31854814696083</v>
      </c>
      <c r="H29" s="101">
        <f>IF(SER_hh_emih!H29=0,0,SER_hh_emih!H29/SER_summary!H$26)</f>
        <v>2.9638094689789241</v>
      </c>
      <c r="I29" s="101">
        <f>IF(SER_hh_emih!I29=0,0,SER_hh_emih!I29/SER_summary!I$26)</f>
        <v>2.8102511361168006</v>
      </c>
      <c r="J29" s="101">
        <f>IF(SER_hh_emih!J29=0,0,SER_hh_emih!J29/SER_summary!J$26)</f>
        <v>2.8830278439236539</v>
      </c>
      <c r="K29" s="101">
        <f>IF(SER_hh_emih!K29=0,0,SER_hh_emih!K29/SER_summary!K$26)</f>
        <v>2.7941400751393761</v>
      </c>
      <c r="L29" s="101">
        <f>IF(SER_hh_emih!L29=0,0,SER_hh_emih!L29/SER_summary!L$26)</f>
        <v>2.6545069255997218</v>
      </c>
      <c r="M29" s="101">
        <f>IF(SER_hh_emih!M29=0,0,SER_hh_emih!M29/SER_summary!M$26)</f>
        <v>2.5888058012750532</v>
      </c>
      <c r="N29" s="101">
        <f>IF(SER_hh_emih!N29=0,0,SER_hh_emih!N29/SER_summary!N$26)</f>
        <v>2.5824558175957177</v>
      </c>
      <c r="O29" s="101">
        <f>IF(SER_hh_emih!O29=0,0,SER_hh_emih!O29/SER_summary!O$26)</f>
        <v>2.7686312423300747</v>
      </c>
      <c r="P29" s="101">
        <f>IF(SER_hh_emih!P29=0,0,SER_hh_emih!P29/SER_summary!P$26)</f>
        <v>2.8148156625228133</v>
      </c>
      <c r="Q29" s="101">
        <f>IF(SER_hh_emih!Q29=0,0,SER_hh_emih!Q29/SER_summary!Q$26)</f>
        <v>2.7147634984229225</v>
      </c>
    </row>
    <row r="30" spans="1:17" ht="12" customHeight="1" x14ac:dyDescent="0.25">
      <c r="A30" s="88" t="s">
        <v>66</v>
      </c>
      <c r="B30" s="100">
        <f>IF(SER_hh_emih!B30=0,0,SER_hh_emih!B30/SER_summary!B$26)</f>
        <v>7.3846941825390289</v>
      </c>
      <c r="C30" s="100">
        <f>IF(SER_hh_emih!C30=0,0,SER_hh_emih!C30/SER_summary!C$26)</f>
        <v>7.3420172832120141</v>
      </c>
      <c r="D30" s="100">
        <f>IF(SER_hh_emih!D30=0,0,SER_hh_emih!D30/SER_summary!D$26)</f>
        <v>7.2982279486801671</v>
      </c>
      <c r="E30" s="100">
        <f>IF(SER_hh_emih!E30=0,0,SER_hh_emih!E30/SER_summary!E$26)</f>
        <v>7.9646325822107178</v>
      </c>
      <c r="F30" s="100">
        <f>IF(SER_hh_emih!F30=0,0,SER_hh_emih!F30/SER_summary!F$26)</f>
        <v>6.5967681265452907</v>
      </c>
      <c r="G30" s="100">
        <f>IF(SER_hh_emih!G30=0,0,SER_hh_emih!G30/SER_summary!G$26)</f>
        <v>10.017893244363702</v>
      </c>
      <c r="H30" s="100">
        <f>IF(SER_hh_emih!H30=0,0,SER_hh_emih!H30/SER_summary!H$26)</f>
        <v>7.0380051511584618</v>
      </c>
      <c r="I30" s="100">
        <f>IF(SER_hh_emih!I30=0,0,SER_hh_emih!I30/SER_summary!I$26)</f>
        <v>6.5489877177439828</v>
      </c>
      <c r="J30" s="100">
        <f>IF(SER_hh_emih!J30=0,0,SER_hh_emih!J30/SER_summary!J$26)</f>
        <v>7.5933284028096333</v>
      </c>
      <c r="K30" s="100">
        <f>IF(SER_hh_emih!K30=0,0,SER_hh_emih!K30/SER_summary!K$26)</f>
        <v>7.1096433864511601</v>
      </c>
      <c r="L30" s="100">
        <f>IF(SER_hh_emih!L30=0,0,SER_hh_emih!L30/SER_summary!L$26)</f>
        <v>7.148201832039689</v>
      </c>
      <c r="M30" s="100">
        <f>IF(SER_hh_emih!M30=0,0,SER_hh_emih!M30/SER_summary!M$26)</f>
        <v>7.1341466259705726</v>
      </c>
      <c r="N30" s="100">
        <f>IF(SER_hh_emih!N30=0,0,SER_hh_emih!N30/SER_summary!N$26)</f>
        <v>7.1493890647949661</v>
      </c>
      <c r="O30" s="100">
        <f>IF(SER_hh_emih!O30=0,0,SER_hh_emih!O30/SER_summary!O$26)</f>
        <v>8.6892522474225107</v>
      </c>
      <c r="P30" s="100">
        <f>IF(SER_hh_emih!P30=0,0,SER_hh_emih!P30/SER_summary!P$26)</f>
        <v>7.1073165928869315</v>
      </c>
      <c r="Q30" s="100">
        <f>IF(SER_hh_emih!Q30=0,0,SER_hh_emih!Q30/SER_summary!Q$26)</f>
        <v>7.07198397423159</v>
      </c>
    </row>
    <row r="31" spans="1:17" ht="12" customHeight="1" x14ac:dyDescent="0.25">
      <c r="A31" s="88" t="s">
        <v>98</v>
      </c>
      <c r="B31" s="100">
        <f>IF(SER_hh_emih!B31=0,0,SER_hh_emih!B31/SER_summary!B$26)</f>
        <v>6.096188811014513</v>
      </c>
      <c r="C31" s="100">
        <f>IF(SER_hh_emih!C31=0,0,SER_hh_emih!C31/SER_summary!C$26)</f>
        <v>6.0610332648386764</v>
      </c>
      <c r="D31" s="100">
        <f>IF(SER_hh_emih!D31=0,0,SER_hh_emih!D31/SER_summary!D$26)</f>
        <v>6.058099786875375</v>
      </c>
      <c r="E31" s="100">
        <f>IF(SER_hh_emih!E31=0,0,SER_hh_emih!E31/SER_summary!E$26)</f>
        <v>5.8323439980683673</v>
      </c>
      <c r="F31" s="100">
        <f>IF(SER_hh_emih!F31=0,0,SER_hh_emih!F31/SER_summary!F$26)</f>
        <v>5.843326890987</v>
      </c>
      <c r="G31" s="100">
        <f>IF(SER_hh_emih!G31=0,0,SER_hh_emih!G31/SER_summary!G$26)</f>
        <v>5.6185196000382192</v>
      </c>
      <c r="H31" s="100">
        <f>IF(SER_hh_emih!H31=0,0,SER_hh_emih!H31/SER_summary!H$26)</f>
        <v>5.6880678179669149</v>
      </c>
      <c r="I31" s="100">
        <f>IF(SER_hh_emih!I31=0,0,SER_hh_emih!I31/SER_summary!I$26)</f>
        <v>5.5828249731661277</v>
      </c>
      <c r="J31" s="100">
        <f>IF(SER_hh_emih!J31=0,0,SER_hh_emih!J31/SER_summary!J$26)</f>
        <v>5.6918068492018854</v>
      </c>
      <c r="K31" s="100">
        <f>IF(SER_hh_emih!K31=0,0,SER_hh_emih!K31/SER_summary!K$26)</f>
        <v>5.5270620900278686</v>
      </c>
      <c r="L31" s="100">
        <f>IF(SER_hh_emih!L31=0,0,SER_hh_emih!L31/SER_summary!L$26)</f>
        <v>5.5266823185424476</v>
      </c>
      <c r="M31" s="100">
        <f>IF(SER_hh_emih!M31=0,0,SER_hh_emih!M31/SER_summary!M$26)</f>
        <v>5.404840294737439</v>
      </c>
      <c r="N31" s="100">
        <f>IF(SER_hh_emih!N31=0,0,SER_hh_emih!N31/SER_summary!N$26)</f>
        <v>5.3215945426988736</v>
      </c>
      <c r="O31" s="100">
        <f>IF(SER_hh_emih!O31=0,0,SER_hh_emih!O31/SER_summary!O$26)</f>
        <v>5.3715194818570051</v>
      </c>
      <c r="P31" s="100">
        <f>IF(SER_hh_emih!P31=0,0,SER_hh_emih!P31/SER_summary!P$26)</f>
        <v>5.1669033012484089</v>
      </c>
      <c r="Q31" s="100">
        <f>IF(SER_hh_emih!Q31=0,0,SER_hh_emih!Q31/SER_summary!Q$26)</f>
        <v>5.1295501606848211</v>
      </c>
    </row>
    <row r="32" spans="1:17" ht="12" customHeight="1" x14ac:dyDescent="0.25">
      <c r="A32" s="88" t="s">
        <v>34</v>
      </c>
      <c r="B32" s="100">
        <f>IF(SER_hh_emih!B32=0,0,SER_hh_emih!B32/SER_summary!B$26)</f>
        <v>0</v>
      </c>
      <c r="C32" s="100">
        <f>IF(SER_hh_emih!C32=0,0,SER_hh_emih!C32/SER_summary!C$26)</f>
        <v>0</v>
      </c>
      <c r="D32" s="100">
        <f>IF(SER_hh_emih!D32=0,0,SER_hh_emih!D32/SER_summary!D$26)</f>
        <v>0</v>
      </c>
      <c r="E32" s="100">
        <f>IF(SER_hh_emih!E32=0,0,SER_hh_emih!E32/SER_summary!E$26)</f>
        <v>0</v>
      </c>
      <c r="F32" s="100">
        <f>IF(SER_hh_emih!F32=0,0,SER_hh_emih!F32/SER_summary!F$26)</f>
        <v>0</v>
      </c>
      <c r="G32" s="100">
        <f>IF(SER_hh_emih!G32=0,0,SER_hh_emih!G32/SER_summary!G$26)</f>
        <v>0</v>
      </c>
      <c r="H32" s="100">
        <f>IF(SER_hh_emih!H32=0,0,SER_hh_emih!H32/SER_summary!H$26)</f>
        <v>0</v>
      </c>
      <c r="I32" s="100">
        <f>IF(SER_hh_emih!I32=0,0,SER_hh_emih!I32/SER_summary!I$26)</f>
        <v>0</v>
      </c>
      <c r="J32" s="100">
        <f>IF(SER_hh_emih!J32=0,0,SER_hh_emih!J32/SER_summary!J$26)</f>
        <v>0</v>
      </c>
      <c r="K32" s="100">
        <f>IF(SER_hh_emih!K32=0,0,SER_hh_emih!K32/SER_summary!K$26)</f>
        <v>0</v>
      </c>
      <c r="L32" s="100">
        <f>IF(SER_hh_emih!L32=0,0,SER_hh_emih!L32/SER_summary!L$26)</f>
        <v>0</v>
      </c>
      <c r="M32" s="100">
        <f>IF(SER_hh_emih!M32=0,0,SER_hh_emih!M32/SER_summary!M$26)</f>
        <v>0</v>
      </c>
      <c r="N32" s="100">
        <f>IF(SER_hh_emih!N32=0,0,SER_hh_emih!N32/SER_summary!N$26)</f>
        <v>0</v>
      </c>
      <c r="O32" s="100">
        <f>IF(SER_hh_emih!O32=0,0,SER_hh_emih!O32/SER_summary!O$26)</f>
        <v>0</v>
      </c>
      <c r="P32" s="100">
        <f>IF(SER_hh_emih!P32=0,0,SER_hh_emih!P32/SER_summary!P$26)</f>
        <v>0</v>
      </c>
      <c r="Q32" s="100">
        <f>IF(SER_hh_emih!Q32=0,0,SER_hh_emih!Q32/SER_summary!Q$26)</f>
        <v>0</v>
      </c>
    </row>
    <row r="33" spans="1:17" ht="12" customHeight="1" x14ac:dyDescent="0.25">
      <c r="A33" s="49" t="s">
        <v>30</v>
      </c>
      <c r="B33" s="18">
        <f>IF(SER_hh_emih!B33=0,0,SER_hh_emih!B33/SER_summary!B$26)</f>
        <v>0</v>
      </c>
      <c r="C33" s="18">
        <f>IF(SER_hh_emih!C33=0,0,SER_hh_emih!C33/SER_summary!C$26)</f>
        <v>0</v>
      </c>
      <c r="D33" s="18">
        <f>IF(SER_hh_emih!D33=0,0,SER_hh_emih!D33/SER_summary!D$26)</f>
        <v>0</v>
      </c>
      <c r="E33" s="18">
        <f>IF(SER_hh_emih!E33=0,0,SER_hh_emih!E33/SER_summary!E$26)</f>
        <v>0</v>
      </c>
      <c r="F33" s="18">
        <f>IF(SER_hh_emih!F33=0,0,SER_hh_emih!F33/SER_summary!F$26)</f>
        <v>0</v>
      </c>
      <c r="G33" s="18">
        <f>IF(SER_hh_emih!G33=0,0,SER_hh_emih!G33/SER_summary!G$26)</f>
        <v>0</v>
      </c>
      <c r="H33" s="18">
        <f>IF(SER_hh_emih!H33=0,0,SER_hh_emih!H33/SER_summary!H$26)</f>
        <v>0</v>
      </c>
      <c r="I33" s="18">
        <f>IF(SER_hh_emih!I33=0,0,SER_hh_emih!I33/SER_summary!I$26)</f>
        <v>0</v>
      </c>
      <c r="J33" s="18">
        <f>IF(SER_hh_emih!J33=0,0,SER_hh_emih!J33/SER_summary!J$26)</f>
        <v>0</v>
      </c>
      <c r="K33" s="18">
        <f>IF(SER_hh_emih!K33=0,0,SER_hh_emih!K33/SER_summary!K$26)</f>
        <v>0</v>
      </c>
      <c r="L33" s="18">
        <f>IF(SER_hh_emih!L33=0,0,SER_hh_emih!L33/SER_summary!L$26)</f>
        <v>0</v>
      </c>
      <c r="M33" s="18">
        <f>IF(SER_hh_emih!M33=0,0,SER_hh_emih!M33/SER_summary!M$26)</f>
        <v>0</v>
      </c>
      <c r="N33" s="18">
        <f>IF(SER_hh_emih!N33=0,0,SER_hh_emih!N33/SER_summary!N$26)</f>
        <v>0</v>
      </c>
      <c r="O33" s="18">
        <f>IF(SER_hh_emih!O33=0,0,SER_hh_emih!O33/SER_summary!O$26)</f>
        <v>0</v>
      </c>
      <c r="P33" s="18">
        <f>IF(SER_hh_emih!P33=0,0,SER_hh_emih!P33/SER_summary!P$26)</f>
        <v>0</v>
      </c>
      <c r="Q33" s="18">
        <f>IF(SER_hh_emih!Q33=0,0,SER_hh_emih!Q33/SER_summary!Q$26)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209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107</v>
      </c>
      <c r="B3" s="98"/>
      <c r="C3" s="98">
        <f t="shared" ref="C3:Q3" si="0">C4</f>
        <v>145962.67813699425</v>
      </c>
      <c r="D3" s="98">
        <f t="shared" si="0"/>
        <v>117836.09260726837</v>
      </c>
      <c r="E3" s="98">
        <f t="shared" si="0"/>
        <v>106913.71966537858</v>
      </c>
      <c r="F3" s="98">
        <f t="shared" si="0"/>
        <v>139433.46145647083</v>
      </c>
      <c r="G3" s="98">
        <f t="shared" si="0"/>
        <v>128673.82704733436</v>
      </c>
      <c r="H3" s="98">
        <f t="shared" si="0"/>
        <v>189195.86986422038</v>
      </c>
      <c r="I3" s="98">
        <f t="shared" si="0"/>
        <v>187814.29273364964</v>
      </c>
      <c r="J3" s="98">
        <f t="shared" si="0"/>
        <v>145283.06931160489</v>
      </c>
      <c r="K3" s="98">
        <f t="shared" si="0"/>
        <v>99208.67208672085</v>
      </c>
      <c r="L3" s="98">
        <f t="shared" si="0"/>
        <v>134937.66767660412</v>
      </c>
      <c r="M3" s="98">
        <f t="shared" si="0"/>
        <v>121818.31905705068</v>
      </c>
      <c r="N3" s="98">
        <f t="shared" si="0"/>
        <v>146786.99264229625</v>
      </c>
      <c r="O3" s="98">
        <f t="shared" si="0"/>
        <v>162239.03470182625</v>
      </c>
      <c r="P3" s="98">
        <f t="shared" si="0"/>
        <v>182547.49612459468</v>
      </c>
      <c r="Q3" s="98">
        <f t="shared" si="0"/>
        <v>199071.81623497154</v>
      </c>
    </row>
    <row r="4" spans="1:17" ht="12.95" customHeight="1" x14ac:dyDescent="0.25">
      <c r="A4" s="90" t="s">
        <v>44</v>
      </c>
      <c r="B4" s="89"/>
      <c r="C4" s="89">
        <f t="shared" ref="C4" si="1">SUM(C5:C14)</f>
        <v>145962.67813699425</v>
      </c>
      <c r="D4" s="89">
        <f t="shared" ref="D4:Q4" si="2">SUM(D5:D14)</f>
        <v>117836.09260726837</v>
      </c>
      <c r="E4" s="89">
        <f t="shared" si="2"/>
        <v>106913.71966537858</v>
      </c>
      <c r="F4" s="89">
        <f t="shared" si="2"/>
        <v>139433.46145647083</v>
      </c>
      <c r="G4" s="89">
        <f t="shared" si="2"/>
        <v>128673.82704733436</v>
      </c>
      <c r="H4" s="89">
        <f t="shared" si="2"/>
        <v>189195.86986422038</v>
      </c>
      <c r="I4" s="89">
        <f t="shared" si="2"/>
        <v>187814.29273364964</v>
      </c>
      <c r="J4" s="89">
        <f t="shared" si="2"/>
        <v>145283.06931160489</v>
      </c>
      <c r="K4" s="89">
        <f t="shared" si="2"/>
        <v>99208.67208672085</v>
      </c>
      <c r="L4" s="89">
        <f t="shared" si="2"/>
        <v>134937.66767660412</v>
      </c>
      <c r="M4" s="89">
        <f t="shared" si="2"/>
        <v>121818.31905705068</v>
      </c>
      <c r="N4" s="89">
        <f t="shared" si="2"/>
        <v>146786.99264229625</v>
      </c>
      <c r="O4" s="89">
        <f t="shared" si="2"/>
        <v>162239.03470182625</v>
      </c>
      <c r="P4" s="89">
        <f t="shared" si="2"/>
        <v>182547.49612459468</v>
      </c>
      <c r="Q4" s="89">
        <f t="shared" si="2"/>
        <v>199071.81623497154</v>
      </c>
    </row>
    <row r="5" spans="1:17" ht="12" customHeight="1" x14ac:dyDescent="0.25">
      <c r="A5" s="88" t="s">
        <v>38</v>
      </c>
      <c r="B5" s="87"/>
      <c r="C5" s="87">
        <v>2098.71218029294</v>
      </c>
      <c r="D5" s="87">
        <v>0</v>
      </c>
      <c r="E5" s="87">
        <v>0</v>
      </c>
      <c r="F5" s="87">
        <v>0</v>
      </c>
      <c r="G5" s="87">
        <v>1148.7895206866444</v>
      </c>
      <c r="H5" s="87">
        <v>2635.5587828860207</v>
      </c>
      <c r="I5" s="87">
        <v>5478.3722911644663</v>
      </c>
      <c r="J5" s="87">
        <v>460.33884491216781</v>
      </c>
      <c r="K5" s="87">
        <v>0</v>
      </c>
      <c r="L5" s="87">
        <v>0</v>
      </c>
      <c r="M5" s="87">
        <v>373.82693825091786</v>
      </c>
      <c r="N5" s="87">
        <v>110.19303422756228</v>
      </c>
      <c r="O5" s="87">
        <v>0</v>
      </c>
      <c r="P5" s="87">
        <v>1596.9991392382249</v>
      </c>
      <c r="Q5" s="87">
        <v>16191.909004628547</v>
      </c>
    </row>
    <row r="6" spans="1:17" ht="12" customHeight="1" x14ac:dyDescent="0.25">
      <c r="A6" s="88" t="s">
        <v>66</v>
      </c>
      <c r="B6" s="87"/>
      <c r="C6" s="87">
        <v>0</v>
      </c>
      <c r="D6" s="87">
        <v>0</v>
      </c>
      <c r="E6" s="87">
        <v>0</v>
      </c>
      <c r="F6" s="87">
        <v>0</v>
      </c>
      <c r="G6" s="87">
        <v>0</v>
      </c>
      <c r="H6" s="87">
        <v>0</v>
      </c>
      <c r="I6" s="87">
        <v>0</v>
      </c>
      <c r="J6" s="87">
        <v>0</v>
      </c>
      <c r="K6" s="87">
        <v>0</v>
      </c>
      <c r="L6" s="87">
        <v>0</v>
      </c>
      <c r="M6" s="87">
        <v>0</v>
      </c>
      <c r="N6" s="87">
        <v>0</v>
      </c>
      <c r="O6" s="87">
        <v>0</v>
      </c>
      <c r="P6" s="87">
        <v>0</v>
      </c>
      <c r="Q6" s="87">
        <v>0</v>
      </c>
    </row>
    <row r="7" spans="1:17" ht="12" customHeight="1" x14ac:dyDescent="0.25">
      <c r="A7" s="88" t="s">
        <v>99</v>
      </c>
      <c r="B7" s="87"/>
      <c r="C7" s="87">
        <v>122110.9298023236</v>
      </c>
      <c r="D7" s="87">
        <v>0</v>
      </c>
      <c r="E7" s="87">
        <v>0</v>
      </c>
      <c r="F7" s="87">
        <v>40128.283164211367</v>
      </c>
      <c r="G7" s="87">
        <v>40550.463398356827</v>
      </c>
      <c r="H7" s="87">
        <v>49584.586913505576</v>
      </c>
      <c r="I7" s="87">
        <v>5576.0957865351929</v>
      </c>
      <c r="J7" s="87">
        <v>121111.44220351528</v>
      </c>
      <c r="K7" s="87">
        <v>47062.165819973139</v>
      </c>
      <c r="L7" s="87">
        <v>1168.3403891958342</v>
      </c>
      <c r="M7" s="87">
        <v>43532.231610429371</v>
      </c>
      <c r="N7" s="87">
        <v>66886.66693597869</v>
      </c>
      <c r="O7" s="87">
        <v>35175.600186656833</v>
      </c>
      <c r="P7" s="87">
        <v>67237.114955260316</v>
      </c>
      <c r="Q7" s="87">
        <v>0</v>
      </c>
    </row>
    <row r="8" spans="1:17" ht="12" customHeight="1" x14ac:dyDescent="0.25">
      <c r="A8" s="88" t="s">
        <v>101</v>
      </c>
      <c r="B8" s="87"/>
      <c r="C8" s="87">
        <v>77.407445150805572</v>
      </c>
      <c r="D8" s="87">
        <v>69.346320141276649</v>
      </c>
      <c r="E8" s="87">
        <v>31.896559837391091</v>
      </c>
      <c r="F8" s="87">
        <v>125.65399378275913</v>
      </c>
      <c r="G8" s="87">
        <v>136.04486392295993</v>
      </c>
      <c r="H8" s="87">
        <v>238.71575095533677</v>
      </c>
      <c r="I8" s="87">
        <v>221.97225864068744</v>
      </c>
      <c r="J8" s="87">
        <v>299.29599813791475</v>
      </c>
      <c r="K8" s="87">
        <v>397.25021586072791</v>
      </c>
      <c r="L8" s="87">
        <v>490.66071476733595</v>
      </c>
      <c r="M8" s="87">
        <v>457.19239973143891</v>
      </c>
      <c r="N8" s="87">
        <v>913.46538214228497</v>
      </c>
      <c r="O8" s="87">
        <v>674.76623389268582</v>
      </c>
      <c r="P8" s="87">
        <v>1580.3892562779133</v>
      </c>
      <c r="Q8" s="87">
        <v>2075.3536308562557</v>
      </c>
    </row>
    <row r="9" spans="1:17" ht="12" customHeight="1" x14ac:dyDescent="0.25">
      <c r="A9" s="88" t="s">
        <v>106</v>
      </c>
      <c r="B9" s="87"/>
      <c r="C9" s="87">
        <v>21400.312048325293</v>
      </c>
      <c r="D9" s="87">
        <v>51368.16624573608</v>
      </c>
      <c r="E9" s="87">
        <v>0</v>
      </c>
      <c r="F9" s="87">
        <v>73873.083857462159</v>
      </c>
      <c r="G9" s="87">
        <v>83481.214920213068</v>
      </c>
      <c r="H9" s="87">
        <v>128492.74049150152</v>
      </c>
      <c r="I9" s="87">
        <v>169584.19097270744</v>
      </c>
      <c r="J9" s="87">
        <v>0</v>
      </c>
      <c r="K9" s="87">
        <v>12456.208870595898</v>
      </c>
      <c r="L9" s="87">
        <v>53623.876332553933</v>
      </c>
      <c r="M9" s="87">
        <v>72933.11279588328</v>
      </c>
      <c r="N9" s="87">
        <v>36578.607945865915</v>
      </c>
      <c r="O9" s="87">
        <v>122329.38150095612</v>
      </c>
      <c r="P9" s="87">
        <v>0</v>
      </c>
      <c r="Q9" s="87">
        <v>0</v>
      </c>
    </row>
    <row r="10" spans="1:17" ht="12" customHeight="1" x14ac:dyDescent="0.25">
      <c r="A10" s="88" t="s">
        <v>34</v>
      </c>
      <c r="B10" s="87"/>
      <c r="C10" s="87">
        <v>0</v>
      </c>
      <c r="D10" s="87">
        <v>0</v>
      </c>
      <c r="E10" s="87">
        <v>3302.3658798159718</v>
      </c>
      <c r="F10" s="87">
        <v>4473.4375178616065</v>
      </c>
      <c r="G10" s="87">
        <v>0</v>
      </c>
      <c r="H10" s="87">
        <v>3289.5861339151966</v>
      </c>
      <c r="I10" s="87">
        <v>1263.4781278668768</v>
      </c>
      <c r="J10" s="87">
        <v>0</v>
      </c>
      <c r="K10" s="87">
        <v>0</v>
      </c>
      <c r="L10" s="87">
        <v>0</v>
      </c>
      <c r="M10" s="87">
        <v>0</v>
      </c>
      <c r="N10" s="87">
        <v>0</v>
      </c>
      <c r="O10" s="87">
        <v>0</v>
      </c>
      <c r="P10" s="87">
        <v>88857.990297098149</v>
      </c>
      <c r="Q10" s="87">
        <v>68614.060376741225</v>
      </c>
    </row>
    <row r="11" spans="1:17" ht="12" customHeight="1" x14ac:dyDescent="0.25">
      <c r="A11" s="88" t="s">
        <v>61</v>
      </c>
      <c r="B11" s="87"/>
      <c r="C11" s="87">
        <v>0</v>
      </c>
      <c r="D11" s="87">
        <v>0</v>
      </c>
      <c r="E11" s="87">
        <v>1316.3716574429968</v>
      </c>
      <c r="F11" s="87">
        <v>39.919102926716164</v>
      </c>
      <c r="G11" s="87">
        <v>197.80529836420376</v>
      </c>
      <c r="H11" s="87">
        <v>23.104351707876528</v>
      </c>
      <c r="I11" s="87">
        <v>662.72194920229663</v>
      </c>
      <c r="J11" s="87">
        <v>23.30897377092726</v>
      </c>
      <c r="K11" s="87">
        <v>30.426042302579958</v>
      </c>
      <c r="L11" s="87">
        <v>1.791759240200949</v>
      </c>
      <c r="M11" s="87">
        <v>609.87832332910409</v>
      </c>
      <c r="N11" s="87">
        <v>89.969979975818632</v>
      </c>
      <c r="O11" s="87">
        <v>30.043508723816739</v>
      </c>
      <c r="P11" s="87">
        <v>319.55701616525403</v>
      </c>
      <c r="Q11" s="87">
        <v>0</v>
      </c>
    </row>
    <row r="12" spans="1:17" ht="12" customHeight="1" x14ac:dyDescent="0.25">
      <c r="A12" s="88" t="s">
        <v>42</v>
      </c>
      <c r="B12" s="87"/>
      <c r="C12" s="87">
        <v>0</v>
      </c>
      <c r="D12" s="87">
        <v>0</v>
      </c>
      <c r="E12" s="87">
        <v>80977.232551112131</v>
      </c>
      <c r="F12" s="87">
        <v>20196.81232739249</v>
      </c>
      <c r="G12" s="87">
        <v>2014.526004299594</v>
      </c>
      <c r="H12" s="87">
        <v>4802.8018708185364</v>
      </c>
      <c r="I12" s="87">
        <v>4927.4623647676826</v>
      </c>
      <c r="J12" s="87">
        <v>1246.4899065930613</v>
      </c>
      <c r="K12" s="87">
        <v>1441.5689772473449</v>
      </c>
      <c r="L12" s="87">
        <v>9639.5324228278459</v>
      </c>
      <c r="M12" s="87">
        <v>0</v>
      </c>
      <c r="N12" s="87">
        <v>0</v>
      </c>
      <c r="O12" s="87">
        <v>0</v>
      </c>
      <c r="P12" s="87">
        <v>0</v>
      </c>
      <c r="Q12" s="87">
        <v>0</v>
      </c>
    </row>
    <row r="13" spans="1:17" ht="12" customHeight="1" x14ac:dyDescent="0.25">
      <c r="A13" s="88" t="s">
        <v>105</v>
      </c>
      <c r="B13" s="87"/>
      <c r="C13" s="87">
        <v>275.3166609015978</v>
      </c>
      <c r="D13" s="87">
        <v>1610.4204536654286</v>
      </c>
      <c r="E13" s="87">
        <v>1021.4797323082719</v>
      </c>
      <c r="F13" s="87">
        <v>596.27149283375127</v>
      </c>
      <c r="G13" s="87">
        <v>1144.9830414910623</v>
      </c>
      <c r="H13" s="87">
        <v>128.77556893031993</v>
      </c>
      <c r="I13" s="87">
        <v>99.998982765003831</v>
      </c>
      <c r="J13" s="87">
        <v>2312.8556783495537</v>
      </c>
      <c r="K13" s="87">
        <v>7581.3728350392485</v>
      </c>
      <c r="L13" s="87">
        <v>13650.394824251211</v>
      </c>
      <c r="M13" s="87">
        <v>3912.0769894265809</v>
      </c>
      <c r="N13" s="87">
        <v>8628.3742435079366</v>
      </c>
      <c r="O13" s="87">
        <v>4029.2432715967843</v>
      </c>
      <c r="P13" s="87">
        <v>22955.445460554831</v>
      </c>
      <c r="Q13" s="87">
        <v>15863.733876382668</v>
      </c>
    </row>
    <row r="14" spans="1:17" ht="12" customHeight="1" x14ac:dyDescent="0.25">
      <c r="A14" s="51" t="s">
        <v>104</v>
      </c>
      <c r="B14" s="94"/>
      <c r="C14" s="94">
        <v>0</v>
      </c>
      <c r="D14" s="94">
        <v>64788.15958772559</v>
      </c>
      <c r="E14" s="94">
        <v>20264.373284861813</v>
      </c>
      <c r="F14" s="94">
        <v>0</v>
      </c>
      <c r="G14" s="94">
        <v>0</v>
      </c>
      <c r="H14" s="94">
        <v>0</v>
      </c>
      <c r="I14" s="94">
        <v>0</v>
      </c>
      <c r="J14" s="94">
        <v>19829.337706325976</v>
      </c>
      <c r="K14" s="94">
        <v>30239.679325701913</v>
      </c>
      <c r="L14" s="94">
        <v>56363.07123376774</v>
      </c>
      <c r="M14" s="94">
        <v>0</v>
      </c>
      <c r="N14" s="94">
        <v>33579.715120598048</v>
      </c>
      <c r="O14" s="94">
        <v>0</v>
      </c>
      <c r="P14" s="94">
        <v>0</v>
      </c>
      <c r="Q14" s="94">
        <v>96326.759346362844</v>
      </c>
    </row>
    <row r="15" spans="1:17" ht="12" hidden="1" customHeight="1" x14ac:dyDescent="0.25">
      <c r="A15" s="97" t="s">
        <v>103</v>
      </c>
      <c r="B15" s="96"/>
      <c r="C15" s="96">
        <f t="shared" ref="C15" si="3">SUM(C5:C12)</f>
        <v>145687.36147609266</v>
      </c>
      <c r="D15" s="96">
        <f t="shared" ref="D15:Q15" si="4">SUM(D5:D12)</f>
        <v>51437.512565877354</v>
      </c>
      <c r="E15" s="96">
        <f t="shared" si="4"/>
        <v>85627.866648208495</v>
      </c>
      <c r="F15" s="96">
        <f t="shared" si="4"/>
        <v>138837.18996363709</v>
      </c>
      <c r="G15" s="96">
        <f t="shared" si="4"/>
        <v>127528.84400584329</v>
      </c>
      <c r="H15" s="96">
        <f t="shared" si="4"/>
        <v>189067.09429529007</v>
      </c>
      <c r="I15" s="96">
        <f t="shared" si="4"/>
        <v>187714.29375088462</v>
      </c>
      <c r="J15" s="96">
        <f t="shared" si="4"/>
        <v>123140.87592692935</v>
      </c>
      <c r="K15" s="96">
        <f t="shared" si="4"/>
        <v>61387.619925979685</v>
      </c>
      <c r="L15" s="96">
        <f t="shared" si="4"/>
        <v>64924.201618585153</v>
      </c>
      <c r="M15" s="96">
        <f t="shared" si="4"/>
        <v>117906.2420676241</v>
      </c>
      <c r="N15" s="96">
        <f t="shared" si="4"/>
        <v>104578.90327819028</v>
      </c>
      <c r="O15" s="96">
        <f t="shared" si="4"/>
        <v>158209.79143022947</v>
      </c>
      <c r="P15" s="96">
        <f t="shared" si="4"/>
        <v>159592.05066403985</v>
      </c>
      <c r="Q15" s="96">
        <f t="shared" si="4"/>
        <v>86881.323012226028</v>
      </c>
    </row>
    <row r="16" spans="1:17" ht="12.95" customHeight="1" x14ac:dyDescent="0.25">
      <c r="A16" s="90" t="s">
        <v>102</v>
      </c>
      <c r="B16" s="89"/>
      <c r="C16" s="89">
        <f t="shared" ref="C16" si="5">SUM(C17:C18)</f>
        <v>31509.115831416071</v>
      </c>
      <c r="D16" s="89">
        <f t="shared" ref="D16:Q16" si="6">SUM(D17:D18)</f>
        <v>37551.013296593133</v>
      </c>
      <c r="E16" s="89">
        <f t="shared" si="6"/>
        <v>30000.154131157418</v>
      </c>
      <c r="F16" s="89">
        <f t="shared" si="6"/>
        <v>40571.641568996056</v>
      </c>
      <c r="G16" s="89">
        <f t="shared" si="6"/>
        <v>43010.169203313366</v>
      </c>
      <c r="H16" s="89">
        <f t="shared" si="6"/>
        <v>55308.015917083467</v>
      </c>
      <c r="I16" s="89">
        <f t="shared" si="6"/>
        <v>73564.125891927921</v>
      </c>
      <c r="J16" s="89">
        <f t="shared" si="6"/>
        <v>48651.757488544048</v>
      </c>
      <c r="K16" s="89">
        <f t="shared" si="6"/>
        <v>57536.714746571386</v>
      </c>
      <c r="L16" s="89">
        <f t="shared" si="6"/>
        <v>56724.193476515371</v>
      </c>
      <c r="M16" s="89">
        <f t="shared" si="6"/>
        <v>39414.770209970062</v>
      </c>
      <c r="N16" s="89">
        <f t="shared" si="6"/>
        <v>15826.609589495087</v>
      </c>
      <c r="O16" s="89">
        <f t="shared" si="6"/>
        <v>17355.183600528682</v>
      </c>
      <c r="P16" s="89">
        <f t="shared" si="6"/>
        <v>35726.571489631977</v>
      </c>
      <c r="Q16" s="89">
        <f t="shared" si="6"/>
        <v>43416.371216150015</v>
      </c>
    </row>
    <row r="17" spans="1:17" ht="12.95" customHeight="1" x14ac:dyDescent="0.25">
      <c r="A17" s="88" t="s">
        <v>101</v>
      </c>
      <c r="B17" s="87"/>
      <c r="C17" s="87">
        <v>64.115831416070378</v>
      </c>
      <c r="D17" s="87">
        <v>67.013296593160888</v>
      </c>
      <c r="E17" s="87">
        <v>450.15413115740103</v>
      </c>
      <c r="F17" s="87">
        <v>533.64156899610032</v>
      </c>
      <c r="G17" s="87">
        <v>661.16920331333017</v>
      </c>
      <c r="H17" s="87">
        <v>480.01591708350929</v>
      </c>
      <c r="I17" s="87">
        <v>1990.1258919278162</v>
      </c>
      <c r="J17" s="87">
        <v>1218.7574885440638</v>
      </c>
      <c r="K17" s="87">
        <v>1255.7147465714211</v>
      </c>
      <c r="L17" s="87">
        <v>2176.1934765153705</v>
      </c>
      <c r="M17" s="87">
        <v>588.77020997004502</v>
      </c>
      <c r="N17" s="87">
        <v>1484.6095894951006</v>
      </c>
      <c r="O17" s="87">
        <v>2540.1836005286273</v>
      </c>
      <c r="P17" s="87">
        <v>4222.5714896320742</v>
      </c>
      <c r="Q17" s="87">
        <v>6745.3712161499661</v>
      </c>
    </row>
    <row r="18" spans="1:17" ht="12" customHeight="1" x14ac:dyDescent="0.25">
      <c r="A18" s="88" t="s">
        <v>100</v>
      </c>
      <c r="B18" s="87"/>
      <c r="C18" s="87">
        <v>31445</v>
      </c>
      <c r="D18" s="87">
        <v>37483.999999999971</v>
      </c>
      <c r="E18" s="87">
        <v>29550.000000000018</v>
      </c>
      <c r="F18" s="87">
        <v>40037.999999999956</v>
      </c>
      <c r="G18" s="87">
        <v>42349.000000000036</v>
      </c>
      <c r="H18" s="87">
        <v>54827.999999999956</v>
      </c>
      <c r="I18" s="87">
        <v>71574.000000000102</v>
      </c>
      <c r="J18" s="87">
        <v>47432.999999999985</v>
      </c>
      <c r="K18" s="87">
        <v>56280.999999999964</v>
      </c>
      <c r="L18" s="87">
        <v>54548</v>
      </c>
      <c r="M18" s="87">
        <v>38826.000000000015</v>
      </c>
      <c r="N18" s="87">
        <v>14341.999999999985</v>
      </c>
      <c r="O18" s="87">
        <v>14815.000000000056</v>
      </c>
      <c r="P18" s="87">
        <v>31503.999999999905</v>
      </c>
      <c r="Q18" s="87">
        <v>36671.000000000051</v>
      </c>
    </row>
    <row r="19" spans="1:17" ht="12.95" customHeight="1" x14ac:dyDescent="0.25">
      <c r="A19" s="90" t="s">
        <v>47</v>
      </c>
      <c r="B19" s="89"/>
      <c r="C19" s="89">
        <f t="shared" ref="C19" si="7">SUM(C20:C26)</f>
        <v>145962.67813699425</v>
      </c>
      <c r="D19" s="89">
        <f t="shared" ref="D19:Q19" si="8">SUM(D20:D26)</f>
        <v>117836.09260726842</v>
      </c>
      <c r="E19" s="89">
        <f t="shared" si="8"/>
        <v>106913.71966537854</v>
      </c>
      <c r="F19" s="89">
        <f t="shared" si="8"/>
        <v>139433.4614564708</v>
      </c>
      <c r="G19" s="89">
        <f t="shared" si="8"/>
        <v>128673.82704733437</v>
      </c>
      <c r="H19" s="89">
        <f t="shared" si="8"/>
        <v>189195.86986422044</v>
      </c>
      <c r="I19" s="89">
        <f t="shared" si="8"/>
        <v>187814.29273364964</v>
      </c>
      <c r="J19" s="89">
        <f t="shared" si="8"/>
        <v>145283.06931160489</v>
      </c>
      <c r="K19" s="89">
        <f t="shared" si="8"/>
        <v>99208.67208672085</v>
      </c>
      <c r="L19" s="89">
        <f t="shared" si="8"/>
        <v>134937.66767660409</v>
      </c>
      <c r="M19" s="89">
        <f t="shared" si="8"/>
        <v>121818.3190570507</v>
      </c>
      <c r="N19" s="89">
        <f t="shared" si="8"/>
        <v>146786.99264229627</v>
      </c>
      <c r="O19" s="89">
        <f t="shared" si="8"/>
        <v>162239.03470182628</v>
      </c>
      <c r="P19" s="89">
        <f t="shared" si="8"/>
        <v>182547.49612459473</v>
      </c>
      <c r="Q19" s="89">
        <f t="shared" si="8"/>
        <v>199071.8162349716</v>
      </c>
    </row>
    <row r="20" spans="1:17" ht="12" customHeight="1" x14ac:dyDescent="0.25">
      <c r="A20" s="88" t="s">
        <v>38</v>
      </c>
      <c r="B20" s="87"/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 s="87">
        <v>0</v>
      </c>
      <c r="I20" s="87">
        <v>0</v>
      </c>
      <c r="J20" s="87">
        <v>0</v>
      </c>
      <c r="K20" s="87">
        <v>0</v>
      </c>
      <c r="L20" s="87">
        <v>0</v>
      </c>
      <c r="M20" s="87">
        <v>0</v>
      </c>
      <c r="N20" s="87">
        <v>0</v>
      </c>
      <c r="O20" s="87">
        <v>0</v>
      </c>
      <c r="P20" s="87">
        <v>0</v>
      </c>
      <c r="Q20" s="87">
        <v>0</v>
      </c>
    </row>
    <row r="21" spans="1:17" s="28" customFormat="1" ht="12" customHeight="1" x14ac:dyDescent="0.25">
      <c r="A21" s="88" t="s">
        <v>66</v>
      </c>
      <c r="B21" s="87"/>
      <c r="C21" s="87">
        <v>6219.610619240404</v>
      </c>
      <c r="D21" s="87">
        <v>14098.004530634635</v>
      </c>
      <c r="E21" s="87">
        <v>3134.2842736056919</v>
      </c>
      <c r="F21" s="87">
        <v>16621.137017886856</v>
      </c>
      <c r="G21" s="87">
        <v>13814.691146373394</v>
      </c>
      <c r="H21" s="87">
        <v>9423.724680448704</v>
      </c>
      <c r="I21" s="87">
        <v>576.8894676946386</v>
      </c>
      <c r="J21" s="87">
        <v>0</v>
      </c>
      <c r="K21" s="87">
        <v>53.999000816247971</v>
      </c>
      <c r="L21" s="87">
        <v>332.51936997926958</v>
      </c>
      <c r="M21" s="87">
        <v>627.95570535056731</v>
      </c>
      <c r="N21" s="87">
        <v>0</v>
      </c>
      <c r="O21" s="87">
        <v>0</v>
      </c>
      <c r="P21" s="87">
        <v>916.7770515499393</v>
      </c>
      <c r="Q21" s="87">
        <v>0</v>
      </c>
    </row>
    <row r="22" spans="1:17" ht="12" customHeight="1" x14ac:dyDescent="0.25">
      <c r="A22" s="88" t="s">
        <v>99</v>
      </c>
      <c r="B22" s="87"/>
      <c r="C22" s="87">
        <v>66339.52330064337</v>
      </c>
      <c r="D22" s="87">
        <v>47228.570301839711</v>
      </c>
      <c r="E22" s="87">
        <v>2096.7067254916265</v>
      </c>
      <c r="F22" s="87">
        <v>16957.610920095682</v>
      </c>
      <c r="G22" s="87">
        <v>49255.103088302312</v>
      </c>
      <c r="H22" s="87">
        <v>41644.774238619539</v>
      </c>
      <c r="I22" s="87">
        <v>43483.250465809077</v>
      </c>
      <c r="J22" s="87">
        <v>48647.634289303714</v>
      </c>
      <c r="K22" s="87">
        <v>30919.774581250174</v>
      </c>
      <c r="L22" s="87">
        <v>35036.34942077109</v>
      </c>
      <c r="M22" s="87">
        <v>50393.824278658321</v>
      </c>
      <c r="N22" s="87">
        <v>41485.265862956425</v>
      </c>
      <c r="O22" s="87">
        <v>32996.386239949818</v>
      </c>
      <c r="P22" s="87">
        <v>38706.91490209879</v>
      </c>
      <c r="Q22" s="87">
        <v>52544.799366927684</v>
      </c>
    </row>
    <row r="23" spans="1:17" ht="12" customHeight="1" x14ac:dyDescent="0.25">
      <c r="A23" s="88" t="s">
        <v>98</v>
      </c>
      <c r="B23" s="87"/>
      <c r="C23" s="87">
        <v>73403.544217110481</v>
      </c>
      <c r="D23" s="87">
        <v>40890.298989351082</v>
      </c>
      <c r="E23" s="87">
        <v>5381.4821809143887</v>
      </c>
      <c r="F23" s="87">
        <v>4526.904409979039</v>
      </c>
      <c r="G23" s="87">
        <v>50540.603201418613</v>
      </c>
      <c r="H23" s="87">
        <v>79853.509757596665</v>
      </c>
      <c r="I23" s="87">
        <v>48340.306646172176</v>
      </c>
      <c r="J23" s="87">
        <v>42066.719967513673</v>
      </c>
      <c r="K23" s="87">
        <v>40320.752032980927</v>
      </c>
      <c r="L23" s="87">
        <v>56769.440536363138</v>
      </c>
      <c r="M23" s="87">
        <v>43216.067235728122</v>
      </c>
      <c r="N23" s="87">
        <v>43348.752559733141</v>
      </c>
      <c r="O23" s="87">
        <v>29635.083220329616</v>
      </c>
      <c r="P23" s="87">
        <v>142732.9798026474</v>
      </c>
      <c r="Q23" s="87">
        <v>107401.74948124916</v>
      </c>
    </row>
    <row r="24" spans="1:17" ht="12" customHeight="1" x14ac:dyDescent="0.25">
      <c r="A24" s="88" t="s">
        <v>34</v>
      </c>
      <c r="B24" s="87"/>
      <c r="C24" s="87">
        <v>0</v>
      </c>
      <c r="D24" s="87">
        <v>0</v>
      </c>
      <c r="E24" s="87">
        <v>0</v>
      </c>
      <c r="F24" s="87">
        <v>0</v>
      </c>
      <c r="G24" s="87">
        <v>0</v>
      </c>
      <c r="H24" s="87">
        <v>0</v>
      </c>
      <c r="I24" s="87">
        <v>0</v>
      </c>
      <c r="J24" s="87">
        <v>0</v>
      </c>
      <c r="K24" s="87">
        <v>0</v>
      </c>
      <c r="L24" s="87">
        <v>0</v>
      </c>
      <c r="M24" s="87">
        <v>0</v>
      </c>
      <c r="N24" s="87">
        <v>0</v>
      </c>
      <c r="O24" s="87">
        <v>0</v>
      </c>
      <c r="P24" s="87">
        <v>0</v>
      </c>
      <c r="Q24" s="87">
        <v>0</v>
      </c>
    </row>
    <row r="25" spans="1:17" ht="12" customHeight="1" x14ac:dyDescent="0.25">
      <c r="A25" s="88" t="s">
        <v>42</v>
      </c>
      <c r="B25" s="87"/>
      <c r="C25" s="87">
        <v>0</v>
      </c>
      <c r="D25" s="87">
        <v>0</v>
      </c>
      <c r="E25" s="87">
        <v>96301.246485366835</v>
      </c>
      <c r="F25" s="87">
        <v>7053.2398656978457</v>
      </c>
      <c r="G25" s="87">
        <v>5354.034983390201</v>
      </c>
      <c r="H25" s="87">
        <v>389.77159703329164</v>
      </c>
      <c r="I25" s="87">
        <v>3082.0931315892881</v>
      </c>
      <c r="J25" s="87">
        <v>211.67766743395376</v>
      </c>
      <c r="K25" s="87">
        <v>599.6048543933274</v>
      </c>
      <c r="L25" s="87">
        <v>1652.5677248128927</v>
      </c>
      <c r="M25" s="87">
        <v>2520.6941784127512</v>
      </c>
      <c r="N25" s="87">
        <v>0</v>
      </c>
      <c r="O25" s="87">
        <v>0</v>
      </c>
      <c r="P25" s="87">
        <v>190.82436829862047</v>
      </c>
      <c r="Q25" s="87">
        <v>0</v>
      </c>
    </row>
    <row r="26" spans="1:17" ht="12" customHeight="1" x14ac:dyDescent="0.25">
      <c r="A26" s="88" t="s">
        <v>30</v>
      </c>
      <c r="B26" s="94"/>
      <c r="C26" s="94">
        <v>0</v>
      </c>
      <c r="D26" s="94">
        <v>15619.218785442998</v>
      </c>
      <c r="E26" s="94">
        <v>0</v>
      </c>
      <c r="F26" s="94">
        <v>94274.569242811383</v>
      </c>
      <c r="G26" s="94">
        <v>9709.3946278498515</v>
      </c>
      <c r="H26" s="94">
        <v>57884.089590522271</v>
      </c>
      <c r="I26" s="94">
        <v>92331.753022384466</v>
      </c>
      <c r="J26" s="94">
        <v>54357.037387353565</v>
      </c>
      <c r="K26" s="94">
        <v>27314.541617280182</v>
      </c>
      <c r="L26" s="94">
        <v>41146.790624677698</v>
      </c>
      <c r="M26" s="94">
        <v>25059.777658900926</v>
      </c>
      <c r="N26" s="94">
        <v>61952.974219606709</v>
      </c>
      <c r="O26" s="94">
        <v>99607.565241546836</v>
      </c>
      <c r="P26" s="94">
        <v>0</v>
      </c>
      <c r="Q26" s="94">
        <v>39125.267386794767</v>
      </c>
    </row>
    <row r="27" spans="1:17" ht="12" customHeight="1" x14ac:dyDescent="0.25">
      <c r="A27" s="93" t="s">
        <v>33</v>
      </c>
      <c r="B27" s="119"/>
      <c r="C27" s="119">
        <v>3935.9011027663696</v>
      </c>
      <c r="D27" s="119">
        <v>2603.3850226020913</v>
      </c>
      <c r="E27" s="119">
        <v>2406.6379141417515</v>
      </c>
      <c r="F27" s="119">
        <v>5178.532358589775</v>
      </c>
      <c r="G27" s="119">
        <v>14664.136683964269</v>
      </c>
      <c r="H27" s="119">
        <v>4792.7137424801449</v>
      </c>
      <c r="I27" s="119">
        <v>20004.835838246621</v>
      </c>
      <c r="J27" s="119">
        <v>5124.5364657268583</v>
      </c>
      <c r="K27" s="119">
        <v>6597.8884464930061</v>
      </c>
      <c r="L27" s="119">
        <v>16031.318605649823</v>
      </c>
      <c r="M27" s="119">
        <v>3474.2290660290391</v>
      </c>
      <c r="N27" s="119">
        <v>4563.8094263847415</v>
      </c>
      <c r="O27" s="119">
        <v>6466.4489151251873</v>
      </c>
      <c r="P27" s="119">
        <v>8993.1574711756366</v>
      </c>
      <c r="Q27" s="119">
        <v>8171.9223032480595</v>
      </c>
    </row>
    <row r="28" spans="1:17" ht="12" hidden="1" customHeight="1" x14ac:dyDescent="0.25">
      <c r="A28" s="91" t="s">
        <v>33</v>
      </c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</row>
    <row r="29" spans="1:17" ht="12.95" customHeight="1" x14ac:dyDescent="0.25">
      <c r="A29" s="90" t="s">
        <v>46</v>
      </c>
      <c r="B29" s="89"/>
      <c r="C29" s="89">
        <f t="shared" ref="C29" si="9">SUM(C30:C33)</f>
        <v>145962.67813699425</v>
      </c>
      <c r="D29" s="89">
        <f t="shared" ref="D29:Q29" si="10">SUM(D30:D33)</f>
        <v>117836.09260726837</v>
      </c>
      <c r="E29" s="89">
        <f t="shared" si="10"/>
        <v>106913.71966537854</v>
      </c>
      <c r="F29" s="89">
        <f t="shared" si="10"/>
        <v>139433.4614564708</v>
      </c>
      <c r="G29" s="89">
        <f t="shared" si="10"/>
        <v>128673.82704733433</v>
      </c>
      <c r="H29" s="89">
        <f t="shared" si="10"/>
        <v>189195.8698642205</v>
      </c>
      <c r="I29" s="89">
        <f t="shared" si="10"/>
        <v>187814.29273364961</v>
      </c>
      <c r="J29" s="89">
        <f t="shared" si="10"/>
        <v>145283.06931160489</v>
      </c>
      <c r="K29" s="89">
        <f t="shared" si="10"/>
        <v>99208.672086720879</v>
      </c>
      <c r="L29" s="89">
        <f t="shared" si="10"/>
        <v>134937.66767660409</v>
      </c>
      <c r="M29" s="89">
        <f t="shared" si="10"/>
        <v>121818.31905705068</v>
      </c>
      <c r="N29" s="89">
        <f t="shared" si="10"/>
        <v>146786.99264229627</v>
      </c>
      <c r="O29" s="89">
        <f t="shared" si="10"/>
        <v>162239.03470182628</v>
      </c>
      <c r="P29" s="89">
        <f t="shared" si="10"/>
        <v>182547.49612459471</v>
      </c>
      <c r="Q29" s="89">
        <f t="shared" si="10"/>
        <v>199071.8162349716</v>
      </c>
    </row>
    <row r="30" spans="1:17" s="28" customFormat="1" ht="12" customHeight="1" x14ac:dyDescent="0.25">
      <c r="A30" s="88" t="s">
        <v>66</v>
      </c>
      <c r="B30" s="87"/>
      <c r="C30" s="87">
        <v>4303.8629299624308</v>
      </c>
      <c r="D30" s="87">
        <v>0</v>
      </c>
      <c r="E30" s="87">
        <v>42438.204577001416</v>
      </c>
      <c r="F30" s="87">
        <v>12189.010495598832</v>
      </c>
      <c r="G30" s="87">
        <v>10796.658839386382</v>
      </c>
      <c r="H30" s="87">
        <v>153.70268384449491</v>
      </c>
      <c r="I30" s="87">
        <v>4209.0686158772187</v>
      </c>
      <c r="J30" s="87">
        <v>4748.1903569254391</v>
      </c>
      <c r="K30" s="87">
        <v>3276.5315885678656</v>
      </c>
      <c r="L30" s="87">
        <v>0</v>
      </c>
      <c r="M30" s="87">
        <v>5438.948385688559</v>
      </c>
      <c r="N30" s="87">
        <v>14381.680055113509</v>
      </c>
      <c r="O30" s="87">
        <v>8486.9113699313493</v>
      </c>
      <c r="P30" s="87">
        <v>1157.9117943685599</v>
      </c>
      <c r="Q30" s="87">
        <v>64330.486639218478</v>
      </c>
    </row>
    <row r="31" spans="1:17" ht="12" customHeight="1" x14ac:dyDescent="0.25">
      <c r="A31" s="88" t="s">
        <v>98</v>
      </c>
      <c r="B31" s="87"/>
      <c r="C31" s="87">
        <v>65821.681799383441</v>
      </c>
      <c r="D31" s="87">
        <v>51553.651294365147</v>
      </c>
      <c r="E31" s="87">
        <v>50796.815280152878</v>
      </c>
      <c r="F31" s="87">
        <v>67668.029516961571</v>
      </c>
      <c r="G31" s="87">
        <v>48059.041358691975</v>
      </c>
      <c r="H31" s="87">
        <v>39566.935788099632</v>
      </c>
      <c r="I31" s="87">
        <v>68780.055144363228</v>
      </c>
      <c r="J31" s="87">
        <v>61307.598407534773</v>
      </c>
      <c r="K31" s="87">
        <v>52275.115018336081</v>
      </c>
      <c r="L31" s="87">
        <v>39160.244245462854</v>
      </c>
      <c r="M31" s="87">
        <v>54637.611902578123</v>
      </c>
      <c r="N31" s="87">
        <v>69075.279789687251</v>
      </c>
      <c r="O31" s="87">
        <v>80435.342225641114</v>
      </c>
      <c r="P31" s="87">
        <v>143492.22905699775</v>
      </c>
      <c r="Q31" s="87">
        <v>98688.440362928435</v>
      </c>
    </row>
    <row r="32" spans="1:17" ht="12" customHeight="1" x14ac:dyDescent="0.25">
      <c r="A32" s="88" t="s">
        <v>34</v>
      </c>
      <c r="B32" s="87"/>
      <c r="C32" s="87">
        <v>0</v>
      </c>
      <c r="D32" s="87">
        <v>0</v>
      </c>
      <c r="E32" s="87">
        <v>0</v>
      </c>
      <c r="F32" s="87">
        <v>0</v>
      </c>
      <c r="G32" s="87">
        <v>0</v>
      </c>
      <c r="H32" s="87">
        <v>0</v>
      </c>
      <c r="I32" s="87">
        <v>0</v>
      </c>
      <c r="J32" s="87">
        <v>0</v>
      </c>
      <c r="K32" s="87">
        <v>0</v>
      </c>
      <c r="L32" s="87">
        <v>0</v>
      </c>
      <c r="M32" s="87">
        <v>0</v>
      </c>
      <c r="N32" s="87">
        <v>0</v>
      </c>
      <c r="O32" s="87">
        <v>0</v>
      </c>
      <c r="P32" s="87">
        <v>0</v>
      </c>
      <c r="Q32" s="87">
        <v>0</v>
      </c>
    </row>
    <row r="33" spans="1:17" ht="12" customHeight="1" x14ac:dyDescent="0.25">
      <c r="A33" s="49" t="s">
        <v>30</v>
      </c>
      <c r="B33" s="86"/>
      <c r="C33" s="86">
        <v>75837.133407648362</v>
      </c>
      <c r="D33" s="86">
        <v>66282.441312903218</v>
      </c>
      <c r="E33" s="86">
        <v>13678.699808224252</v>
      </c>
      <c r="F33" s="86">
        <v>59576.421443910403</v>
      </c>
      <c r="G33" s="86">
        <v>69818.126849255976</v>
      </c>
      <c r="H33" s="86">
        <v>149475.23139227636</v>
      </c>
      <c r="I33" s="86">
        <v>114825.16897340916</v>
      </c>
      <c r="J33" s="86">
        <v>79227.280547144677</v>
      </c>
      <c r="K33" s="86">
        <v>43657.025479816926</v>
      </c>
      <c r="L33" s="86">
        <v>95777.423431141229</v>
      </c>
      <c r="M33" s="86">
        <v>61741.758768784013</v>
      </c>
      <c r="N33" s="86">
        <v>63330.032797495507</v>
      </c>
      <c r="O33" s="86">
        <v>73316.781106253824</v>
      </c>
      <c r="P33" s="86">
        <v>37897.355273228393</v>
      </c>
      <c r="Q33" s="86">
        <v>36052.889232824702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109</v>
      </c>
      <c r="B3" s="106"/>
      <c r="C3" s="106">
        <f t="shared" ref="C3:Q3" si="0">SUM(C4,C16,C19,C29)</f>
        <v>913.27741026116189</v>
      </c>
      <c r="D3" s="106">
        <f t="shared" si="0"/>
        <v>658.67377702177271</v>
      </c>
      <c r="E3" s="106">
        <f t="shared" si="0"/>
        <v>671.13490054097815</v>
      </c>
      <c r="F3" s="106">
        <f t="shared" si="0"/>
        <v>873.95043316138606</v>
      </c>
      <c r="G3" s="106">
        <f t="shared" si="0"/>
        <v>780.93001652583087</v>
      </c>
      <c r="H3" s="106">
        <f t="shared" si="0"/>
        <v>1266.0851950100327</v>
      </c>
      <c r="I3" s="106">
        <f t="shared" si="0"/>
        <v>966.30755159418072</v>
      </c>
      <c r="J3" s="106">
        <f t="shared" si="0"/>
        <v>877.14384953375179</v>
      </c>
      <c r="K3" s="106">
        <f t="shared" si="0"/>
        <v>558.12191924540775</v>
      </c>
      <c r="L3" s="106">
        <f t="shared" si="0"/>
        <v>776.43284351397233</v>
      </c>
      <c r="M3" s="106">
        <f t="shared" si="0"/>
        <v>663.77117817923966</v>
      </c>
      <c r="N3" s="106">
        <f t="shared" si="0"/>
        <v>805.50173255609457</v>
      </c>
      <c r="O3" s="106">
        <f t="shared" si="0"/>
        <v>945.5641725734904</v>
      </c>
      <c r="P3" s="106">
        <f t="shared" si="0"/>
        <v>998.00582769513301</v>
      </c>
      <c r="Q3" s="106">
        <f t="shared" si="0"/>
        <v>1156.0228363513577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633.21077557788055</v>
      </c>
      <c r="D4" s="101">
        <f t="shared" si="1"/>
        <v>431.54786679944272</v>
      </c>
      <c r="E4" s="101">
        <f t="shared" si="1"/>
        <v>462.1465127963362</v>
      </c>
      <c r="F4" s="101">
        <f t="shared" si="1"/>
        <v>619.78046394812725</v>
      </c>
      <c r="G4" s="101">
        <f t="shared" si="1"/>
        <v>534.52483984980574</v>
      </c>
      <c r="H4" s="101">
        <f t="shared" si="1"/>
        <v>930.49951425363827</v>
      </c>
      <c r="I4" s="101">
        <f t="shared" si="1"/>
        <v>623.98180556795546</v>
      </c>
      <c r="J4" s="101">
        <f t="shared" si="1"/>
        <v>610.69508310008439</v>
      </c>
      <c r="K4" s="101">
        <f t="shared" si="1"/>
        <v>360.96373697779376</v>
      </c>
      <c r="L4" s="101">
        <f t="shared" si="1"/>
        <v>530.48186517294891</v>
      </c>
      <c r="M4" s="101">
        <f t="shared" si="1"/>
        <v>435.05506338663622</v>
      </c>
      <c r="N4" s="101">
        <f t="shared" si="1"/>
        <v>542.06343966718873</v>
      </c>
      <c r="O4" s="101">
        <f t="shared" si="1"/>
        <v>656.81438625170358</v>
      </c>
      <c r="P4" s="101">
        <f t="shared" si="1"/>
        <v>643.67282462799733</v>
      </c>
      <c r="Q4" s="101">
        <f t="shared" si="1"/>
        <v>765.00959824826782</v>
      </c>
    </row>
    <row r="5" spans="1:17" ht="12" customHeight="1" x14ac:dyDescent="0.25">
      <c r="A5" s="88" t="s">
        <v>38</v>
      </c>
      <c r="B5" s="100"/>
      <c r="C5" s="100">
        <v>10.656675903539732</v>
      </c>
      <c r="D5" s="100">
        <v>0</v>
      </c>
      <c r="E5" s="100">
        <v>0</v>
      </c>
      <c r="F5" s="100">
        <v>0</v>
      </c>
      <c r="G5" s="100">
        <v>6.1157083666637551</v>
      </c>
      <c r="H5" s="100">
        <v>15.673250739995613</v>
      </c>
      <c r="I5" s="100">
        <v>40.650408013201435</v>
      </c>
      <c r="J5" s="100">
        <v>2.4400594123170243</v>
      </c>
      <c r="K5" s="100">
        <v>0</v>
      </c>
      <c r="L5" s="100">
        <v>0</v>
      </c>
      <c r="M5" s="100">
        <v>1.6850006933069643</v>
      </c>
      <c r="N5" s="100">
        <v>0.52738420167605571</v>
      </c>
      <c r="O5" s="100">
        <v>0</v>
      </c>
      <c r="P5" s="100">
        <v>7.42435997556366</v>
      </c>
      <c r="Q5" s="100">
        <v>84.273720274617162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534.20279777822407</v>
      </c>
      <c r="D7" s="100">
        <v>0</v>
      </c>
      <c r="E7" s="100">
        <v>0</v>
      </c>
      <c r="F7" s="100">
        <v>189.76067063609301</v>
      </c>
      <c r="G7" s="100">
        <v>187.08434619143219</v>
      </c>
      <c r="H7" s="100">
        <v>247.89621068150689</v>
      </c>
      <c r="I7" s="100">
        <v>19.475303860551385</v>
      </c>
      <c r="J7" s="100">
        <v>519.33195105039306</v>
      </c>
      <c r="K7" s="100">
        <v>185.78493580151539</v>
      </c>
      <c r="L7" s="100">
        <v>4.9943507066133428</v>
      </c>
      <c r="M7" s="100">
        <v>162.72107484793253</v>
      </c>
      <c r="N7" s="100">
        <v>264.87860256513778</v>
      </c>
      <c r="O7" s="100">
        <v>149.23222425039998</v>
      </c>
      <c r="P7" s="100">
        <v>260.91010281732139</v>
      </c>
      <c r="Q7" s="100">
        <v>0</v>
      </c>
    </row>
    <row r="8" spans="1:17" ht="12" customHeight="1" x14ac:dyDescent="0.25">
      <c r="A8" s="88" t="s">
        <v>101</v>
      </c>
      <c r="B8" s="100"/>
      <c r="C8" s="100">
        <v>0.21085936858799684</v>
      </c>
      <c r="D8" s="100">
        <v>0.18474787531274159</v>
      </c>
      <c r="E8" s="100">
        <v>0.10287350630238973</v>
      </c>
      <c r="F8" s="100">
        <v>0.38236800327767917</v>
      </c>
      <c r="G8" s="100">
        <v>0.39182751956066769</v>
      </c>
      <c r="H8" s="100">
        <v>0.75984377747765264</v>
      </c>
      <c r="I8" s="100">
        <v>0.49606750546072026</v>
      </c>
      <c r="J8" s="100">
        <v>0.78759002413019119</v>
      </c>
      <c r="K8" s="100">
        <v>1.0006863920276607</v>
      </c>
      <c r="L8" s="100">
        <v>1.4380444657957225</v>
      </c>
      <c r="M8" s="100">
        <v>1.0770169447466902</v>
      </c>
      <c r="N8" s="100">
        <v>2.3331514642640876</v>
      </c>
      <c r="O8" s="100">
        <v>1.8078113966963381</v>
      </c>
      <c r="P8" s="100">
        <v>3.8301159551246293</v>
      </c>
      <c r="Q8" s="100">
        <v>5.486075274232177</v>
      </c>
    </row>
    <row r="9" spans="1:17" ht="12" customHeight="1" x14ac:dyDescent="0.25">
      <c r="A9" s="88" t="s">
        <v>106</v>
      </c>
      <c r="B9" s="100"/>
      <c r="C9" s="100">
        <v>79.144433021586138</v>
      </c>
      <c r="D9" s="100">
        <v>186.45832786714371</v>
      </c>
      <c r="E9" s="100">
        <v>0</v>
      </c>
      <c r="F9" s="100">
        <v>312.37952989334053</v>
      </c>
      <c r="G9" s="100">
        <v>322.09458475868149</v>
      </c>
      <c r="H9" s="100">
        <v>615.95679583605556</v>
      </c>
      <c r="I9" s="100">
        <v>531.43223213469764</v>
      </c>
      <c r="J9" s="100">
        <v>0</v>
      </c>
      <c r="K9" s="100">
        <v>45.586201732491084</v>
      </c>
      <c r="L9" s="100">
        <v>225.28231467412016</v>
      </c>
      <c r="M9" s="100">
        <v>256.43187446721015</v>
      </c>
      <c r="N9" s="100">
        <v>140.01441128304435</v>
      </c>
      <c r="O9" s="100">
        <v>491.1369463539873</v>
      </c>
      <c r="P9" s="100">
        <v>0</v>
      </c>
      <c r="Q9" s="100">
        <v>0</v>
      </c>
    </row>
    <row r="10" spans="1:17" ht="12" customHeight="1" x14ac:dyDescent="0.25">
      <c r="A10" s="88" t="s">
        <v>34</v>
      </c>
      <c r="B10" s="100"/>
      <c r="C10" s="100">
        <v>0</v>
      </c>
      <c r="D10" s="100">
        <v>0</v>
      </c>
      <c r="E10" s="100">
        <v>20.848643817577159</v>
      </c>
      <c r="F10" s="100">
        <v>26.650357149535122</v>
      </c>
      <c r="G10" s="100">
        <v>0</v>
      </c>
      <c r="H10" s="100">
        <v>20.553109621041543</v>
      </c>
      <c r="I10" s="100">
        <v>6.3122713684009923</v>
      </c>
      <c r="J10" s="100">
        <v>0</v>
      </c>
      <c r="K10" s="100">
        <v>0</v>
      </c>
      <c r="L10" s="100">
        <v>0</v>
      </c>
      <c r="M10" s="100">
        <v>0</v>
      </c>
      <c r="N10" s="100">
        <v>0</v>
      </c>
      <c r="O10" s="100">
        <v>0</v>
      </c>
      <c r="P10" s="100">
        <v>341.24296627506504</v>
      </c>
      <c r="Q10" s="100">
        <v>291.30712335643881</v>
      </c>
    </row>
    <row r="11" spans="1:17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5.3393778200020199</v>
      </c>
      <c r="F11" s="100">
        <v>0.15261444694551221</v>
      </c>
      <c r="G11" s="100">
        <v>0.73729279372269796</v>
      </c>
      <c r="H11" s="100">
        <v>8.8627385787076463E-2</v>
      </c>
      <c r="I11" s="100">
        <v>2.0867116246568465</v>
      </c>
      <c r="J11" s="100">
        <v>6.9135521309379416E-2</v>
      </c>
      <c r="K11" s="100">
        <v>9.8888542397412169E-2</v>
      </c>
      <c r="L11" s="100">
        <v>5.7805466923164621E-3</v>
      </c>
      <c r="M11" s="100">
        <v>1.9631488122411902</v>
      </c>
      <c r="N11" s="100">
        <v>0.28401868247250667</v>
      </c>
      <c r="O11" s="100">
        <v>0.10142032169854168</v>
      </c>
      <c r="P11" s="100">
        <v>1.4104739453873152</v>
      </c>
      <c r="Q11" s="100">
        <v>0</v>
      </c>
    </row>
    <row r="12" spans="1:17" ht="12" customHeight="1" x14ac:dyDescent="0.25">
      <c r="A12" s="88" t="s">
        <v>42</v>
      </c>
      <c r="B12" s="100"/>
      <c r="C12" s="100">
        <v>0</v>
      </c>
      <c r="D12" s="100">
        <v>0</v>
      </c>
      <c r="E12" s="100">
        <v>341.4132260163355</v>
      </c>
      <c r="F12" s="100">
        <v>81.189570810610064</v>
      </c>
      <c r="G12" s="100">
        <v>7.8646151889703395</v>
      </c>
      <c r="H12" s="100">
        <v>16.081717106080738</v>
      </c>
      <c r="I12" s="100">
        <v>14.380681168052783</v>
      </c>
      <c r="J12" s="100">
        <v>4.0239755394129757</v>
      </c>
      <c r="K12" s="100">
        <v>4.5178515033665967</v>
      </c>
      <c r="L12" s="100">
        <v>42.018308853265566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/>
      <c r="C13" s="100">
        <v>0.60490187551645302</v>
      </c>
      <c r="D13" s="100">
        <v>3.5411387193987207</v>
      </c>
      <c r="E13" s="100">
        <v>2.7322525881647461</v>
      </c>
      <c r="F13" s="100">
        <v>1.5047429735961815</v>
      </c>
      <c r="G13" s="100">
        <v>2.7349048752202858</v>
      </c>
      <c r="H13" s="100">
        <v>0.34019019735939743</v>
      </c>
      <c r="I13" s="100">
        <v>0.18562982321715932</v>
      </c>
      <c r="J13" s="100">
        <v>5.0577053895727992</v>
      </c>
      <c r="K13" s="100">
        <v>15.876009846769856</v>
      </c>
      <c r="L13" s="100">
        <v>25.72460646652527</v>
      </c>
      <c r="M13" s="100">
        <v>4.761303266094461</v>
      </c>
      <c r="N13" s="100">
        <v>9.8730126876371465</v>
      </c>
      <c r="O13" s="100">
        <v>4.5065788804687941</v>
      </c>
      <c r="P13" s="100">
        <v>22.23013094042199</v>
      </c>
      <c r="Q13" s="100">
        <v>16.693462749578249</v>
      </c>
    </row>
    <row r="14" spans="1:17" ht="12" customHeight="1" x14ac:dyDescent="0.25">
      <c r="A14" s="51" t="s">
        <v>104</v>
      </c>
      <c r="B14" s="22"/>
      <c r="C14" s="22">
        <v>0</v>
      </c>
      <c r="D14" s="22">
        <v>238.64669913580087</v>
      </c>
      <c r="E14" s="22">
        <v>90.037628674210495</v>
      </c>
      <c r="F14" s="22">
        <v>0</v>
      </c>
      <c r="G14" s="22">
        <v>0</v>
      </c>
      <c r="H14" s="22">
        <v>0</v>
      </c>
      <c r="I14" s="22">
        <v>0</v>
      </c>
      <c r="J14" s="22">
        <v>71.850679892205321</v>
      </c>
      <c r="K14" s="22">
        <v>104.79277352015153</v>
      </c>
      <c r="L14" s="22">
        <v>227.10963244401333</v>
      </c>
      <c r="M14" s="22">
        <v>0</v>
      </c>
      <c r="N14" s="22">
        <v>118.22594406434268</v>
      </c>
      <c r="O14" s="22">
        <v>0</v>
      </c>
      <c r="P14" s="22">
        <v>0</v>
      </c>
      <c r="Q14" s="22">
        <v>364.08169118818654</v>
      </c>
    </row>
    <row r="15" spans="1:17" ht="12" customHeight="1" x14ac:dyDescent="0.25">
      <c r="A15" s="105" t="s">
        <v>108</v>
      </c>
      <c r="B15" s="104"/>
      <c r="C15" s="104">
        <v>8.3911076304262266</v>
      </c>
      <c r="D15" s="104">
        <v>2.7169532017866791</v>
      </c>
      <c r="E15" s="104">
        <v>1.6725103737438682</v>
      </c>
      <c r="F15" s="104">
        <v>7.7606100347290194</v>
      </c>
      <c r="G15" s="104">
        <v>7.5015601555543796</v>
      </c>
      <c r="H15" s="104">
        <v>13.149768908333742</v>
      </c>
      <c r="I15" s="104">
        <v>8.9625000697165795</v>
      </c>
      <c r="J15" s="104">
        <v>7.1339862707436801</v>
      </c>
      <c r="K15" s="104">
        <v>3.3063896390742711</v>
      </c>
      <c r="L15" s="104">
        <v>3.9088270159232739</v>
      </c>
      <c r="M15" s="104">
        <v>6.4156443551042788</v>
      </c>
      <c r="N15" s="104">
        <v>5.9269147186141158</v>
      </c>
      <c r="O15" s="104">
        <v>10.029405048452658</v>
      </c>
      <c r="P15" s="104">
        <v>6.6246747191131803</v>
      </c>
      <c r="Q15" s="104">
        <v>3.1675254052148576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19.05061560049927</v>
      </c>
      <c r="D16" s="101">
        <f t="shared" si="2"/>
        <v>21.644982056181757</v>
      </c>
      <c r="E16" s="101">
        <f t="shared" si="2"/>
        <v>16.470242031640765</v>
      </c>
      <c r="F16" s="101">
        <f t="shared" si="2"/>
        <v>21.568839636762803</v>
      </c>
      <c r="G16" s="101">
        <f t="shared" si="2"/>
        <v>22.138849891719204</v>
      </c>
      <c r="H16" s="101">
        <f t="shared" si="2"/>
        <v>27.845263191160026</v>
      </c>
      <c r="I16" s="101">
        <f t="shared" si="2"/>
        <v>35.547974156567236</v>
      </c>
      <c r="J16" s="101">
        <f t="shared" si="2"/>
        <v>23.05401550029562</v>
      </c>
      <c r="K16" s="101">
        <f t="shared" si="2"/>
        <v>26.416773275679464</v>
      </c>
      <c r="L16" s="101">
        <f t="shared" si="2"/>
        <v>25.083795187538644</v>
      </c>
      <c r="M16" s="101">
        <f t="shared" si="2"/>
        <v>17.289802431496877</v>
      </c>
      <c r="N16" s="101">
        <f t="shared" si="2"/>
        <v>6.3414645638747489</v>
      </c>
      <c r="O16" s="101">
        <f t="shared" si="2"/>
        <v>6.4281424917162857</v>
      </c>
      <c r="P16" s="101">
        <f t="shared" si="2"/>
        <v>12.939809200021692</v>
      </c>
      <c r="Q16" s="101">
        <f t="shared" si="2"/>
        <v>14.141543237434373</v>
      </c>
    </row>
    <row r="17" spans="1:17" ht="12.95" customHeight="1" x14ac:dyDescent="0.25">
      <c r="A17" s="88" t="s">
        <v>101</v>
      </c>
      <c r="B17" s="103"/>
      <c r="C17" s="103">
        <v>4.0933864242119894E-3</v>
      </c>
      <c r="D17" s="103">
        <v>4.5805518896440602E-3</v>
      </c>
      <c r="E17" s="103">
        <v>3.2837908253819506E-2</v>
      </c>
      <c r="F17" s="103">
        <v>4.1764060596575558E-2</v>
      </c>
      <c r="G17" s="103">
        <v>5.5414452788608536E-2</v>
      </c>
      <c r="H17" s="103">
        <v>4.2757582702333881E-2</v>
      </c>
      <c r="I17" s="103">
        <v>0.19397416563387224</v>
      </c>
      <c r="J17" s="103">
        <v>0.12414743664507834</v>
      </c>
      <c r="K17" s="103">
        <v>0.134449568404679</v>
      </c>
      <c r="L17" s="103">
        <v>0.24238187261801439</v>
      </c>
      <c r="M17" s="103">
        <v>6.6828019135760572E-2</v>
      </c>
      <c r="N17" s="103">
        <v>0.16711375760165234</v>
      </c>
      <c r="O17" s="103">
        <v>0.28910819672810734</v>
      </c>
      <c r="P17" s="103">
        <v>0.49174629808928483</v>
      </c>
      <c r="Q17" s="103">
        <v>0.7897119154417005</v>
      </c>
    </row>
    <row r="18" spans="1:17" ht="12" customHeight="1" x14ac:dyDescent="0.25">
      <c r="A18" s="88" t="s">
        <v>100</v>
      </c>
      <c r="B18" s="103"/>
      <c r="C18" s="103">
        <v>19.046522214075058</v>
      </c>
      <c r="D18" s="103">
        <v>21.640401504292111</v>
      </c>
      <c r="E18" s="103">
        <v>16.437404123386944</v>
      </c>
      <c r="F18" s="103">
        <v>21.527075576166226</v>
      </c>
      <c r="G18" s="103">
        <v>22.083435438930596</v>
      </c>
      <c r="H18" s="103">
        <v>27.802505608457693</v>
      </c>
      <c r="I18" s="103">
        <v>35.35399999093336</v>
      </c>
      <c r="J18" s="103">
        <v>22.929868063650542</v>
      </c>
      <c r="K18" s="103">
        <v>26.282323707274784</v>
      </c>
      <c r="L18" s="103">
        <v>24.841413314920629</v>
      </c>
      <c r="M18" s="103">
        <v>17.222974412361118</v>
      </c>
      <c r="N18" s="103">
        <v>6.1743508062730967</v>
      </c>
      <c r="O18" s="103">
        <v>6.1390342949881784</v>
      </c>
      <c r="P18" s="103">
        <v>12.448062901932408</v>
      </c>
      <c r="Q18" s="103">
        <v>13.351831321992673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123.63944178327706</v>
      </c>
      <c r="D19" s="101">
        <f t="shared" si="3"/>
        <v>96.652548408054159</v>
      </c>
      <c r="E19" s="101">
        <f t="shared" si="3"/>
        <v>72.434053414742536</v>
      </c>
      <c r="F19" s="101">
        <f t="shared" si="3"/>
        <v>99.329818245199874</v>
      </c>
      <c r="G19" s="101">
        <f t="shared" si="3"/>
        <v>103.01813832287196</v>
      </c>
      <c r="H19" s="101">
        <f t="shared" si="3"/>
        <v>146.29313193379326</v>
      </c>
      <c r="I19" s="101">
        <f t="shared" si="3"/>
        <v>137.22808377447657</v>
      </c>
      <c r="J19" s="101">
        <f t="shared" si="3"/>
        <v>109.8892625235124</v>
      </c>
      <c r="K19" s="101">
        <f t="shared" si="3"/>
        <v>76.699190239346962</v>
      </c>
      <c r="L19" s="101">
        <f t="shared" si="3"/>
        <v>101.79888977474067</v>
      </c>
      <c r="M19" s="101">
        <f t="shared" si="3"/>
        <v>96.036182087772161</v>
      </c>
      <c r="N19" s="101">
        <f t="shared" si="3"/>
        <v>112.31605881620091</v>
      </c>
      <c r="O19" s="101">
        <f t="shared" si="3"/>
        <v>120.34265251059702</v>
      </c>
      <c r="P19" s="101">
        <f t="shared" si="3"/>
        <v>149.67544560879631</v>
      </c>
      <c r="Q19" s="101">
        <f t="shared" si="3"/>
        <v>160.15086445262858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5.2864600133153168</v>
      </c>
      <c r="D21" s="100">
        <v>11.984843459900867</v>
      </c>
      <c r="E21" s="100">
        <v>2.6677644321353924</v>
      </c>
      <c r="F21" s="100">
        <v>14.109448170175316</v>
      </c>
      <c r="G21" s="100">
        <v>11.492517452067181</v>
      </c>
      <c r="H21" s="100">
        <v>7.9143120388241348</v>
      </c>
      <c r="I21" s="100">
        <v>0.33118004973958581</v>
      </c>
      <c r="J21" s="100">
        <v>0</v>
      </c>
      <c r="K21" s="100">
        <v>3.0819446100352109E-2</v>
      </c>
      <c r="L21" s="100">
        <v>0.18672882389862935</v>
      </c>
      <c r="M21" s="100">
        <v>0.51880708051486557</v>
      </c>
      <c r="N21" s="100">
        <v>0</v>
      </c>
      <c r="O21" s="100">
        <v>0</v>
      </c>
      <c r="P21" s="100">
        <v>0.74472072996411975</v>
      </c>
      <c r="Q21" s="100">
        <v>0</v>
      </c>
    </row>
    <row r="22" spans="1:17" ht="12" customHeight="1" x14ac:dyDescent="0.25">
      <c r="A22" s="88" t="s">
        <v>99</v>
      </c>
      <c r="B22" s="100"/>
      <c r="C22" s="100">
        <v>57.835014551042903</v>
      </c>
      <c r="D22" s="100">
        <v>40.866654785720833</v>
      </c>
      <c r="E22" s="100">
        <v>1.8068868875816799</v>
      </c>
      <c r="F22" s="100">
        <v>14.3701303139622</v>
      </c>
      <c r="G22" s="100">
        <v>40.696606430081616</v>
      </c>
      <c r="H22" s="100">
        <v>35.283319727563054</v>
      </c>
      <c r="I22" s="100">
        <v>35.230952102076216</v>
      </c>
      <c r="J22" s="100">
        <v>40.68810578829391</v>
      </c>
      <c r="K22" s="100">
        <v>25.775822465169274</v>
      </c>
      <c r="L22" s="100">
        <v>28.253616235398223</v>
      </c>
      <c r="M22" s="100">
        <v>42.552652491449265</v>
      </c>
      <c r="N22" s="100">
        <v>35.391069804998317</v>
      </c>
      <c r="O22" s="100">
        <v>28.228145697595409</v>
      </c>
      <c r="P22" s="100">
        <v>33.040503950615047</v>
      </c>
      <c r="Q22" s="100">
        <v>45.222710145096151</v>
      </c>
    </row>
    <row r="23" spans="1:17" ht="12" customHeight="1" x14ac:dyDescent="0.25">
      <c r="A23" s="88" t="s">
        <v>98</v>
      </c>
      <c r="B23" s="100"/>
      <c r="C23" s="100">
        <v>59.784524764314384</v>
      </c>
      <c r="D23" s="100">
        <v>33.048466585279229</v>
      </c>
      <c r="E23" s="100">
        <v>4.3387094635957952</v>
      </c>
      <c r="F23" s="100">
        <v>3.4912691478783255</v>
      </c>
      <c r="G23" s="100">
        <v>39.165667006596621</v>
      </c>
      <c r="H23" s="100">
        <v>63.307208305482526</v>
      </c>
      <c r="I23" s="100">
        <v>36.908750503353275</v>
      </c>
      <c r="J23" s="100">
        <v>32.927446263494893</v>
      </c>
      <c r="K23" s="100">
        <v>31.560685044205485</v>
      </c>
      <c r="L23" s="100">
        <v>43.424599701545766</v>
      </c>
      <c r="M23" s="100">
        <v>34.203674911350127</v>
      </c>
      <c r="N23" s="100">
        <v>34.592801018259642</v>
      </c>
      <c r="O23" s="100">
        <v>23.730538731397246</v>
      </c>
      <c r="P23" s="100">
        <v>114.27170062533851</v>
      </c>
      <c r="Q23" s="100">
        <v>86.489607233869719</v>
      </c>
    </row>
    <row r="24" spans="1:17" ht="12" customHeight="1" x14ac:dyDescent="0.25">
      <c r="A24" s="88" t="s">
        <v>34</v>
      </c>
      <c r="B24" s="100"/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/>
      <c r="C25" s="100">
        <v>0</v>
      </c>
      <c r="D25" s="100">
        <v>0</v>
      </c>
      <c r="E25" s="100">
        <v>63.193961080200921</v>
      </c>
      <c r="F25" s="100">
        <v>4.5312210977676015</v>
      </c>
      <c r="G25" s="100">
        <v>3.125364153669917</v>
      </c>
      <c r="H25" s="100">
        <v>0.23439644820133082</v>
      </c>
      <c r="I25" s="100">
        <v>1.535373699767864</v>
      </c>
      <c r="J25" s="100">
        <v>9.349762331219795E-2</v>
      </c>
      <c r="K25" s="100">
        <v>0.25463984834557518</v>
      </c>
      <c r="L25" s="100">
        <v>0.6945100840722126</v>
      </c>
      <c r="M25" s="100">
        <v>1.5396251528371245</v>
      </c>
      <c r="N25" s="100">
        <v>0</v>
      </c>
      <c r="O25" s="100">
        <v>0</v>
      </c>
      <c r="P25" s="100">
        <v>8.2929398190246251E-2</v>
      </c>
      <c r="Q25" s="100">
        <v>0</v>
      </c>
    </row>
    <row r="26" spans="1:17" ht="12" customHeight="1" x14ac:dyDescent="0.25">
      <c r="A26" s="88" t="s">
        <v>30</v>
      </c>
      <c r="B26" s="22"/>
      <c r="C26" s="22">
        <v>0</v>
      </c>
      <c r="D26" s="22">
        <v>10.230528405673054</v>
      </c>
      <c r="E26" s="22">
        <v>0</v>
      </c>
      <c r="F26" s="22">
        <v>61.902908043726207</v>
      </c>
      <c r="G26" s="22">
        <v>5.9418696973881211</v>
      </c>
      <c r="H26" s="22">
        <v>38.696993424615648</v>
      </c>
      <c r="I26" s="22">
        <v>59.684224368612384</v>
      </c>
      <c r="J26" s="22">
        <v>35.345391294241381</v>
      </c>
      <c r="K26" s="22">
        <v>17.899485464258561</v>
      </c>
      <c r="L26" s="22">
        <v>26.39900971503393</v>
      </c>
      <c r="M26" s="22">
        <v>16.642228885507844</v>
      </c>
      <c r="N26" s="22">
        <v>41.480691914390619</v>
      </c>
      <c r="O26" s="22">
        <v>67.131736333729535</v>
      </c>
      <c r="P26" s="22">
        <v>0</v>
      </c>
      <c r="Q26" s="22">
        <v>26.970938068527992</v>
      </c>
    </row>
    <row r="27" spans="1:17" ht="12" customHeight="1" x14ac:dyDescent="0.25">
      <c r="A27" s="93" t="s">
        <v>33</v>
      </c>
      <c r="B27" s="121"/>
      <c r="C27" s="121">
        <v>0.73344245460446189</v>
      </c>
      <c r="D27" s="121">
        <v>0.52205517148018143</v>
      </c>
      <c r="E27" s="121">
        <v>0.42673155122873835</v>
      </c>
      <c r="F27" s="121">
        <v>0.92484147169022557</v>
      </c>
      <c r="G27" s="121">
        <v>2.5961135830685191</v>
      </c>
      <c r="H27" s="121">
        <v>0.85690198910653481</v>
      </c>
      <c r="I27" s="121">
        <v>3.5376030509272667</v>
      </c>
      <c r="J27" s="121">
        <v>0.8348215541700138</v>
      </c>
      <c r="K27" s="121">
        <v>1.1777379712677234</v>
      </c>
      <c r="L27" s="121">
        <v>2.840425214791924</v>
      </c>
      <c r="M27" s="121">
        <v>0.57919356611293571</v>
      </c>
      <c r="N27" s="121">
        <v>0.85149607855233655</v>
      </c>
      <c r="O27" s="121">
        <v>1.2522317478748277</v>
      </c>
      <c r="P27" s="121">
        <v>1.5355909046883776</v>
      </c>
      <c r="Q27" s="121">
        <v>1.4676090051346962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137.37657729950493</v>
      </c>
      <c r="D29" s="101">
        <f t="shared" si="4"/>
        <v>108.8283797580941</v>
      </c>
      <c r="E29" s="101">
        <f t="shared" si="4"/>
        <v>120.0840922982587</v>
      </c>
      <c r="F29" s="101">
        <f t="shared" si="4"/>
        <v>133.27131133129606</v>
      </c>
      <c r="G29" s="101">
        <f t="shared" si="4"/>
        <v>121.2481884614339</v>
      </c>
      <c r="H29" s="101">
        <f t="shared" si="4"/>
        <v>161.44728563144125</v>
      </c>
      <c r="I29" s="101">
        <f t="shared" si="4"/>
        <v>169.54968809518147</v>
      </c>
      <c r="J29" s="101">
        <f t="shared" si="4"/>
        <v>133.50548840985945</v>
      </c>
      <c r="K29" s="101">
        <f t="shared" si="4"/>
        <v>94.04221875258753</v>
      </c>
      <c r="L29" s="101">
        <f t="shared" si="4"/>
        <v>119.0682933787441</v>
      </c>
      <c r="M29" s="101">
        <f t="shared" si="4"/>
        <v>115.39013027333439</v>
      </c>
      <c r="N29" s="101">
        <f t="shared" si="4"/>
        <v>144.78076950883022</v>
      </c>
      <c r="O29" s="101">
        <f t="shared" si="4"/>
        <v>161.97899131947358</v>
      </c>
      <c r="P29" s="101">
        <f t="shared" si="4"/>
        <v>191.71774825831767</v>
      </c>
      <c r="Q29" s="101">
        <f t="shared" si="4"/>
        <v>216.72083041302696</v>
      </c>
    </row>
    <row r="30" spans="1:17" s="28" customFormat="1" ht="12" customHeight="1" x14ac:dyDescent="0.25">
      <c r="A30" s="88" t="s">
        <v>66</v>
      </c>
      <c r="B30" s="100"/>
      <c r="C30" s="100">
        <v>4.9851664918485321</v>
      </c>
      <c r="D30" s="100">
        <v>0</v>
      </c>
      <c r="E30" s="100">
        <v>55.592588040956002</v>
      </c>
      <c r="F30" s="100">
        <v>13.2484561998833</v>
      </c>
      <c r="G30" s="100">
        <v>17.850751022455281</v>
      </c>
      <c r="H30" s="100">
        <v>0.17762493295398943</v>
      </c>
      <c r="I30" s="100">
        <v>4.5135840075119233</v>
      </c>
      <c r="J30" s="100">
        <v>5.9062080769979124</v>
      </c>
      <c r="K30" s="100">
        <v>3.8258187768756922</v>
      </c>
      <c r="L30" s="100">
        <v>0</v>
      </c>
      <c r="M30" s="100">
        <v>6.3645905048987306</v>
      </c>
      <c r="N30" s="100">
        <v>16.948998201404347</v>
      </c>
      <c r="O30" s="100">
        <v>12.189851138663686</v>
      </c>
      <c r="P30" s="100">
        <v>1.3608007315197055</v>
      </c>
      <c r="Q30" s="100">
        <v>77.420555341707498</v>
      </c>
    </row>
    <row r="31" spans="1:17" ht="12" customHeight="1" x14ac:dyDescent="0.25">
      <c r="A31" s="88" t="s">
        <v>98</v>
      </c>
      <c r="B31" s="100"/>
      <c r="C31" s="100">
        <v>70.156268653895538</v>
      </c>
      <c r="D31" s="100">
        <v>55.073314613205127</v>
      </c>
      <c r="E31" s="100">
        <v>53.323770774906343</v>
      </c>
      <c r="F31" s="100">
        <v>71.528904641996036</v>
      </c>
      <c r="G31" s="100">
        <v>49.177715905238429</v>
      </c>
      <c r="H31" s="100">
        <v>40.901169017437716</v>
      </c>
      <c r="I31" s="100">
        <v>71.551086556939154</v>
      </c>
      <c r="J31" s="100">
        <v>65.227363393792587</v>
      </c>
      <c r="K31" s="100">
        <v>55.474936568374659</v>
      </c>
      <c r="L31" s="100">
        <v>42.038868731388611</v>
      </c>
      <c r="M31" s="100">
        <v>59.108929476666923</v>
      </c>
      <c r="N31" s="100">
        <v>75.843053521518002</v>
      </c>
      <c r="O31" s="100">
        <v>89.779716253893667</v>
      </c>
      <c r="P31" s="100">
        <v>158.50524557131868</v>
      </c>
      <c r="Q31" s="100">
        <v>108.83283209987303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/>
      <c r="C33" s="18">
        <v>62.235142153760862</v>
      </c>
      <c r="D33" s="18">
        <v>53.755065144888974</v>
      </c>
      <c r="E33" s="18">
        <v>11.167733482396365</v>
      </c>
      <c r="F33" s="18">
        <v>48.49395048941674</v>
      </c>
      <c r="G33" s="18">
        <v>54.219721533740191</v>
      </c>
      <c r="H33" s="18">
        <v>120.36849168104953</v>
      </c>
      <c r="I33" s="18">
        <v>93.485017530730403</v>
      </c>
      <c r="J33" s="18">
        <v>62.371916939068953</v>
      </c>
      <c r="K33" s="18">
        <v>34.741463407337179</v>
      </c>
      <c r="L33" s="18">
        <v>77.029424647355484</v>
      </c>
      <c r="M33" s="18">
        <v>49.916610291768741</v>
      </c>
      <c r="N33" s="18">
        <v>51.988717785907859</v>
      </c>
      <c r="O33" s="18">
        <v>60.009423926916227</v>
      </c>
      <c r="P33" s="18">
        <v>31.851701955479299</v>
      </c>
      <c r="Q33" s="18">
        <v>30.467442971446442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110</v>
      </c>
      <c r="B3" s="106"/>
      <c r="C3" s="106">
        <f t="shared" ref="C3:Q3" si="0">SUM(C4,C16,C19,C29)</f>
        <v>626.49714908745898</v>
      </c>
      <c r="D3" s="106">
        <f t="shared" si="0"/>
        <v>516.80313121896279</v>
      </c>
      <c r="E3" s="106">
        <f t="shared" si="0"/>
        <v>543.32134664551813</v>
      </c>
      <c r="F3" s="106">
        <f t="shared" si="0"/>
        <v>672.76640399175528</v>
      </c>
      <c r="G3" s="106">
        <f t="shared" si="0"/>
        <v>597.49996457600457</v>
      </c>
      <c r="H3" s="106">
        <f t="shared" si="0"/>
        <v>993.74994575560652</v>
      </c>
      <c r="I3" s="106">
        <f t="shared" si="0"/>
        <v>787.12523316596435</v>
      </c>
      <c r="J3" s="106">
        <f t="shared" si="0"/>
        <v>654.93019028918638</v>
      </c>
      <c r="K3" s="106">
        <f t="shared" si="0"/>
        <v>457.04411018532755</v>
      </c>
      <c r="L3" s="106">
        <f t="shared" si="0"/>
        <v>691.3019071175504</v>
      </c>
      <c r="M3" s="106">
        <f t="shared" si="0"/>
        <v>533.95160379471713</v>
      </c>
      <c r="N3" s="106">
        <f t="shared" si="0"/>
        <v>635.1473296589229</v>
      </c>
      <c r="O3" s="106">
        <f t="shared" si="0"/>
        <v>761.85586813491955</v>
      </c>
      <c r="P3" s="106">
        <f t="shared" si="0"/>
        <v>862.50295603820484</v>
      </c>
      <c r="Q3" s="106">
        <f t="shared" si="0"/>
        <v>1011.833584155389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440.48177928503276</v>
      </c>
      <c r="D4" s="101">
        <f t="shared" si="1"/>
        <v>355.06194849608761</v>
      </c>
      <c r="E4" s="101">
        <f t="shared" si="1"/>
        <v>395.43487871855916</v>
      </c>
      <c r="F4" s="101">
        <f t="shared" si="1"/>
        <v>483.88084814872985</v>
      </c>
      <c r="G4" s="101">
        <f t="shared" si="1"/>
        <v>417.777887840993</v>
      </c>
      <c r="H4" s="101">
        <f t="shared" si="1"/>
        <v>735.32469176817131</v>
      </c>
      <c r="I4" s="101">
        <f t="shared" si="1"/>
        <v>511.47599503407196</v>
      </c>
      <c r="J4" s="101">
        <f t="shared" si="1"/>
        <v>449.08268449982739</v>
      </c>
      <c r="K4" s="101">
        <f t="shared" si="1"/>
        <v>291.19132843241732</v>
      </c>
      <c r="L4" s="101">
        <f t="shared" si="1"/>
        <v>487.03696785890048</v>
      </c>
      <c r="M4" s="101">
        <f t="shared" si="1"/>
        <v>358.38395861931485</v>
      </c>
      <c r="N4" s="101">
        <f t="shared" si="1"/>
        <v>453.2047660675338</v>
      </c>
      <c r="O4" s="101">
        <f t="shared" si="1"/>
        <v>558.14603108941799</v>
      </c>
      <c r="P4" s="101">
        <f t="shared" si="1"/>
        <v>617.96205378630441</v>
      </c>
      <c r="Q4" s="101">
        <f t="shared" si="1"/>
        <v>738.75585038208806</v>
      </c>
    </row>
    <row r="5" spans="1:17" ht="12" customHeight="1" x14ac:dyDescent="0.25">
      <c r="A5" s="88" t="s">
        <v>38</v>
      </c>
      <c r="B5" s="100"/>
      <c r="C5" s="100">
        <v>6.2558247366990871</v>
      </c>
      <c r="D5" s="100">
        <v>0</v>
      </c>
      <c r="E5" s="100">
        <v>0</v>
      </c>
      <c r="F5" s="100">
        <v>0</v>
      </c>
      <c r="G5" s="100">
        <v>3.676304814998729</v>
      </c>
      <c r="H5" s="100">
        <v>9.501043511566083</v>
      </c>
      <c r="I5" s="100">
        <v>24.824925272422909</v>
      </c>
      <c r="J5" s="100">
        <v>1.4986227264985954</v>
      </c>
      <c r="K5" s="100">
        <v>0</v>
      </c>
      <c r="L5" s="100">
        <v>0</v>
      </c>
      <c r="M5" s="100">
        <v>1.0477184149089758</v>
      </c>
      <c r="N5" s="100">
        <v>0.32836489405074326</v>
      </c>
      <c r="O5" s="100">
        <v>0</v>
      </c>
      <c r="P5" s="100">
        <v>4.6275513073148753</v>
      </c>
      <c r="Q5" s="100">
        <v>52.53517866301376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361.19649396436955</v>
      </c>
      <c r="D7" s="100">
        <v>0</v>
      </c>
      <c r="E7" s="100">
        <v>0</v>
      </c>
      <c r="F7" s="100">
        <v>130.46177939933085</v>
      </c>
      <c r="G7" s="100">
        <v>129.40018790311208</v>
      </c>
      <c r="H7" s="100">
        <v>172.78848227308112</v>
      </c>
      <c r="I7" s="100">
        <v>13.673462079729322</v>
      </c>
      <c r="J7" s="100">
        <v>367.14110356727775</v>
      </c>
      <c r="K7" s="100">
        <v>131.99040897545245</v>
      </c>
      <c r="L7" s="100">
        <v>3.568443697700812</v>
      </c>
      <c r="M7" s="100">
        <v>116.89852405739049</v>
      </c>
      <c r="N7" s="100">
        <v>191.2162904579838</v>
      </c>
      <c r="O7" s="100">
        <v>108.20097841250005</v>
      </c>
      <c r="P7" s="100">
        <v>189.90889419953001</v>
      </c>
      <c r="Q7" s="100">
        <v>0</v>
      </c>
    </row>
    <row r="8" spans="1:17" ht="12" customHeight="1" x14ac:dyDescent="0.25">
      <c r="A8" s="88" t="s">
        <v>101</v>
      </c>
      <c r="B8" s="100"/>
      <c r="C8" s="100">
        <v>0.23316327285470309</v>
      </c>
      <c r="D8" s="100">
        <v>0.20536310214968267</v>
      </c>
      <c r="E8" s="100">
        <v>0.11491021128364164</v>
      </c>
      <c r="F8" s="100">
        <v>0.42958987682824579</v>
      </c>
      <c r="G8" s="100">
        <v>0.44261005264161579</v>
      </c>
      <c r="H8" s="100">
        <v>0.86447029395431585</v>
      </c>
      <c r="I8" s="100">
        <v>0.56832155982073818</v>
      </c>
      <c r="J8" s="100">
        <v>0.90744268052347765</v>
      </c>
      <c r="K8" s="100">
        <v>1.1580443368100606</v>
      </c>
      <c r="L8" s="100">
        <v>1.6731226489689217</v>
      </c>
      <c r="M8" s="100">
        <v>1.2618720749919659</v>
      </c>
      <c r="N8" s="100">
        <v>2.7586435614222715</v>
      </c>
      <c r="O8" s="100">
        <v>2.1630934942902154</v>
      </c>
      <c r="P8" s="100">
        <v>4.6545390872815053</v>
      </c>
      <c r="Q8" s="100">
        <v>6.8034473657822661</v>
      </c>
    </row>
    <row r="9" spans="1:17" ht="12" customHeight="1" x14ac:dyDescent="0.25">
      <c r="A9" s="88" t="s">
        <v>106</v>
      </c>
      <c r="B9" s="100"/>
      <c r="C9" s="100">
        <v>63.269625779825063</v>
      </c>
      <c r="D9" s="100">
        <v>150.106154511873</v>
      </c>
      <c r="E9" s="100">
        <v>0</v>
      </c>
      <c r="F9" s="100">
        <v>254.93179819047106</v>
      </c>
      <c r="G9" s="100">
        <v>264.79460376830843</v>
      </c>
      <c r="H9" s="100">
        <v>510.62913738561406</v>
      </c>
      <c r="I9" s="100">
        <v>443.95267689877977</v>
      </c>
      <c r="J9" s="100">
        <v>0</v>
      </c>
      <c r="K9" s="100">
        <v>38.451903613409726</v>
      </c>
      <c r="L9" s="100">
        <v>190.96731667236909</v>
      </c>
      <c r="M9" s="100">
        <v>218.41699656350406</v>
      </c>
      <c r="N9" s="100">
        <v>119.80850106579952</v>
      </c>
      <c r="O9" s="100">
        <v>422.51069516534892</v>
      </c>
      <c r="P9" s="100">
        <v>0</v>
      </c>
      <c r="Q9" s="100">
        <v>0</v>
      </c>
    </row>
    <row r="10" spans="1:17" ht="12" customHeight="1" x14ac:dyDescent="0.25">
      <c r="A10" s="88" t="s">
        <v>34</v>
      </c>
      <c r="B10" s="100"/>
      <c r="C10" s="100">
        <v>0</v>
      </c>
      <c r="D10" s="100">
        <v>0</v>
      </c>
      <c r="E10" s="100">
        <v>12.656033335169925</v>
      </c>
      <c r="F10" s="100">
        <v>16.234836885852442</v>
      </c>
      <c r="G10" s="100">
        <v>0</v>
      </c>
      <c r="H10" s="100">
        <v>12.608867978469663</v>
      </c>
      <c r="I10" s="100">
        <v>3.8860823968636442</v>
      </c>
      <c r="J10" s="100">
        <v>0</v>
      </c>
      <c r="K10" s="100">
        <v>0</v>
      </c>
      <c r="L10" s="100">
        <v>0</v>
      </c>
      <c r="M10" s="100">
        <v>0</v>
      </c>
      <c r="N10" s="100">
        <v>0</v>
      </c>
      <c r="O10" s="100">
        <v>0</v>
      </c>
      <c r="P10" s="100">
        <v>332.34156733767509</v>
      </c>
      <c r="Q10" s="100">
        <v>293.98274407090514</v>
      </c>
    </row>
    <row r="11" spans="1:17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4.8073091354754531</v>
      </c>
      <c r="F11" s="100">
        <v>0.13788942075606944</v>
      </c>
      <c r="G11" s="100">
        <v>0.66849833991106389</v>
      </c>
      <c r="H11" s="100">
        <v>8.064033887253598E-2</v>
      </c>
      <c r="I11" s="100">
        <v>1.9053798478997603</v>
      </c>
      <c r="J11" s="100">
        <v>6.3349716742069018E-2</v>
      </c>
      <c r="K11" s="100">
        <v>9.0931445297903229E-2</v>
      </c>
      <c r="L11" s="100">
        <v>5.3340974132660927E-3</v>
      </c>
      <c r="M11" s="100">
        <v>1.8161189113822349</v>
      </c>
      <c r="N11" s="100">
        <v>0.26320069710510846</v>
      </c>
      <c r="O11" s="100">
        <v>9.4099954409976233E-2</v>
      </c>
      <c r="P11" s="100">
        <v>1.3097981526162392</v>
      </c>
      <c r="Q11" s="100">
        <v>0</v>
      </c>
    </row>
    <row r="12" spans="1:17" ht="12" customHeight="1" x14ac:dyDescent="0.25">
      <c r="A12" s="88" t="s">
        <v>42</v>
      </c>
      <c r="B12" s="100"/>
      <c r="C12" s="100">
        <v>0</v>
      </c>
      <c r="D12" s="100">
        <v>0</v>
      </c>
      <c r="E12" s="100">
        <v>297.79148418214669</v>
      </c>
      <c r="F12" s="100">
        <v>71.228215843679649</v>
      </c>
      <c r="G12" s="100">
        <v>6.9372972245819042</v>
      </c>
      <c r="H12" s="100">
        <v>14.28727813540941</v>
      </c>
      <c r="I12" s="100">
        <v>12.865578319035015</v>
      </c>
      <c r="J12" s="100">
        <v>3.6205538040247136</v>
      </c>
      <c r="K12" s="100">
        <v>4.0829127345493355</v>
      </c>
      <c r="L12" s="100">
        <v>38.179521115849163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/>
      <c r="C13" s="100">
        <v>0.83824728950225602</v>
      </c>
      <c r="D13" s="100">
        <v>4.9066499119327522</v>
      </c>
      <c r="E13" s="100">
        <v>3.7851415598662892</v>
      </c>
      <c r="F13" s="100">
        <v>2.0845422676990188</v>
      </c>
      <c r="G13" s="100">
        <v>3.7885564404538465</v>
      </c>
      <c r="H13" s="100">
        <v>0.47124607844332816</v>
      </c>
      <c r="I13" s="100">
        <v>0.25713911381073157</v>
      </c>
      <c r="J13" s="100">
        <v>7.0058299851266712</v>
      </c>
      <c r="K13" s="100">
        <v>21.990312167589238</v>
      </c>
      <c r="L13" s="100">
        <v>52.494687873647337</v>
      </c>
      <c r="M13" s="100">
        <v>12.257286500918589</v>
      </c>
      <c r="N13" s="100">
        <v>29.605283320415221</v>
      </c>
      <c r="O13" s="100">
        <v>14.830278184382578</v>
      </c>
      <c r="P13" s="100">
        <v>78.155300087787438</v>
      </c>
      <c r="Q13" s="100">
        <v>60.461319970397611</v>
      </c>
    </row>
    <row r="14" spans="1:17" ht="12" customHeight="1" x14ac:dyDescent="0.25">
      <c r="A14" s="51" t="s">
        <v>104</v>
      </c>
      <c r="B14" s="22"/>
      <c r="C14" s="22">
        <v>0</v>
      </c>
      <c r="D14" s="22">
        <v>196.78973839581414</v>
      </c>
      <c r="E14" s="22">
        <v>74.607478031871096</v>
      </c>
      <c r="F14" s="22">
        <v>0</v>
      </c>
      <c r="G14" s="22">
        <v>0</v>
      </c>
      <c r="H14" s="22">
        <v>0</v>
      </c>
      <c r="I14" s="22">
        <v>0</v>
      </c>
      <c r="J14" s="22">
        <v>61.41992139604794</v>
      </c>
      <c r="K14" s="22">
        <v>89.972113756953121</v>
      </c>
      <c r="L14" s="22">
        <v>196.03875340314502</v>
      </c>
      <c r="M14" s="22">
        <v>0</v>
      </c>
      <c r="N14" s="22">
        <v>103.0698449965592</v>
      </c>
      <c r="O14" s="22">
        <v>0</v>
      </c>
      <c r="P14" s="22">
        <v>0</v>
      </c>
      <c r="Q14" s="22">
        <v>321.61011139250184</v>
      </c>
    </row>
    <row r="15" spans="1:17" ht="12" customHeight="1" x14ac:dyDescent="0.25">
      <c r="A15" s="105" t="s">
        <v>108</v>
      </c>
      <c r="B15" s="104"/>
      <c r="C15" s="104">
        <v>8.6884242417821351</v>
      </c>
      <c r="D15" s="104">
        <v>3.0540425743180224</v>
      </c>
      <c r="E15" s="104">
        <v>1.6725222627460621</v>
      </c>
      <c r="F15" s="104">
        <v>8.3721962641125387</v>
      </c>
      <c r="G15" s="104">
        <v>8.0698292969852883</v>
      </c>
      <c r="H15" s="104">
        <v>14.093525772760859</v>
      </c>
      <c r="I15" s="104">
        <v>9.5424295457100587</v>
      </c>
      <c r="J15" s="104">
        <v>7.4258606235861295</v>
      </c>
      <c r="K15" s="104">
        <v>3.4547014023554414</v>
      </c>
      <c r="L15" s="104">
        <v>4.1097883498068359</v>
      </c>
      <c r="M15" s="104">
        <v>6.6854420962184564</v>
      </c>
      <c r="N15" s="104">
        <v>6.1546370741979564</v>
      </c>
      <c r="O15" s="104">
        <v>10.346885878486171</v>
      </c>
      <c r="P15" s="104">
        <v>6.9644036140992585</v>
      </c>
      <c r="Q15" s="104">
        <v>3.3630489194874924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30.0695325882775</v>
      </c>
      <c r="D16" s="101">
        <f t="shared" si="2"/>
        <v>35.978074326523291</v>
      </c>
      <c r="E16" s="101">
        <f t="shared" si="2"/>
        <v>28.554635372905718</v>
      </c>
      <c r="F16" s="101">
        <f t="shared" si="2"/>
        <v>38.968840284316464</v>
      </c>
      <c r="G16" s="101">
        <f t="shared" si="2"/>
        <v>41.541496452561049</v>
      </c>
      <c r="H16" s="101">
        <f t="shared" si="2"/>
        <v>54.208292195508079</v>
      </c>
      <c r="I16" s="101">
        <f t="shared" si="2"/>
        <v>71.771173412983075</v>
      </c>
      <c r="J16" s="101">
        <f t="shared" si="2"/>
        <v>48.013115576224017</v>
      </c>
      <c r="K16" s="101">
        <f t="shared" si="2"/>
        <v>56.800855299424242</v>
      </c>
      <c r="L16" s="101">
        <f t="shared" si="2"/>
        <v>55.725552043393023</v>
      </c>
      <c r="M16" s="101">
        <f t="shared" si="2"/>
        <v>39.702391270061561</v>
      </c>
      <c r="N16" s="101">
        <f t="shared" si="2"/>
        <v>15.222518334598549</v>
      </c>
      <c r="O16" s="101">
        <f t="shared" si="2"/>
        <v>16.308140008960532</v>
      </c>
      <c r="P16" s="101">
        <f t="shared" si="2"/>
        <v>35.530107073256801</v>
      </c>
      <c r="Q16" s="101">
        <f t="shared" si="2"/>
        <v>43.414756110730053</v>
      </c>
    </row>
    <row r="17" spans="1:17" ht="12.95" customHeight="1" x14ac:dyDescent="0.25">
      <c r="A17" s="88" t="s">
        <v>101</v>
      </c>
      <c r="B17" s="103"/>
      <c r="C17" s="103">
        <v>8.3028829681104747E-3</v>
      </c>
      <c r="D17" s="103">
        <v>9.3812246947840589E-3</v>
      </c>
      <c r="E17" s="103">
        <v>6.8019110479961939E-2</v>
      </c>
      <c r="F17" s="103">
        <v>8.7520584652594255E-2</v>
      </c>
      <c r="G17" s="103">
        <v>0.11763245290322671</v>
      </c>
      <c r="H17" s="103">
        <v>9.2138118052351531E-2</v>
      </c>
      <c r="I17" s="103">
        <v>0.42534566539776514</v>
      </c>
      <c r="J17" s="103">
        <v>0.27798635640017966</v>
      </c>
      <c r="K17" s="103">
        <v>0.30867317079048667</v>
      </c>
      <c r="L17" s="103">
        <v>0.57332796504691685</v>
      </c>
      <c r="M17" s="103">
        <v>0.16446165469779997</v>
      </c>
      <c r="N17" s="103">
        <v>0.43356454548912338</v>
      </c>
      <c r="O17" s="103">
        <v>0.8047859429659916</v>
      </c>
      <c r="P17" s="103">
        <v>1.500730783737187</v>
      </c>
      <c r="Q17" s="103">
        <v>2.7167619389886744</v>
      </c>
    </row>
    <row r="18" spans="1:17" ht="12" customHeight="1" x14ac:dyDescent="0.25">
      <c r="A18" s="88" t="s">
        <v>100</v>
      </c>
      <c r="B18" s="103"/>
      <c r="C18" s="103">
        <v>30.06122970530939</v>
      </c>
      <c r="D18" s="103">
        <v>35.968693101828507</v>
      </c>
      <c r="E18" s="103">
        <v>28.486616262425756</v>
      </c>
      <c r="F18" s="103">
        <v>38.881319699663869</v>
      </c>
      <c r="G18" s="103">
        <v>41.423863999657819</v>
      </c>
      <c r="H18" s="103">
        <v>54.116154077455725</v>
      </c>
      <c r="I18" s="103">
        <v>71.345827747585304</v>
      </c>
      <c r="J18" s="103">
        <v>47.73512921982384</v>
      </c>
      <c r="K18" s="103">
        <v>56.492182128633758</v>
      </c>
      <c r="L18" s="103">
        <v>55.152224078346109</v>
      </c>
      <c r="M18" s="103">
        <v>39.537929615363758</v>
      </c>
      <c r="N18" s="103">
        <v>14.788953789109426</v>
      </c>
      <c r="O18" s="103">
        <v>15.503354065994539</v>
      </c>
      <c r="P18" s="103">
        <v>34.029376289519611</v>
      </c>
      <c r="Q18" s="103">
        <v>40.697994171741378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78.185470616914699</v>
      </c>
      <c r="D19" s="101">
        <f t="shared" si="3"/>
        <v>63.003839935879881</v>
      </c>
      <c r="E19" s="101">
        <f t="shared" si="3"/>
        <v>59.076860926523899</v>
      </c>
      <c r="F19" s="101">
        <f t="shared" si="3"/>
        <v>75.301172853748724</v>
      </c>
      <c r="G19" s="101">
        <f t="shared" si="3"/>
        <v>68.6655711093631</v>
      </c>
      <c r="H19" s="101">
        <f t="shared" si="3"/>
        <v>102.78830633807755</v>
      </c>
      <c r="I19" s="101">
        <f t="shared" si="3"/>
        <v>101.72857112489439</v>
      </c>
      <c r="J19" s="101">
        <f t="shared" si="3"/>
        <v>78.740680579272663</v>
      </c>
      <c r="K19" s="101">
        <f t="shared" si="3"/>
        <v>54.478602033161472</v>
      </c>
      <c r="L19" s="101">
        <f t="shared" si="3"/>
        <v>73.835679799587112</v>
      </c>
      <c r="M19" s="101">
        <f t="shared" si="3"/>
        <v>67.371449794938712</v>
      </c>
      <c r="N19" s="101">
        <f t="shared" si="3"/>
        <v>82.745545168695941</v>
      </c>
      <c r="O19" s="101">
        <f t="shared" si="3"/>
        <v>92.816673113994653</v>
      </c>
      <c r="P19" s="101">
        <f t="shared" si="3"/>
        <v>102.50043400303205</v>
      </c>
      <c r="Q19" s="101">
        <f t="shared" si="3"/>
        <v>113.39557323790488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3.3198859689239049</v>
      </c>
      <c r="D21" s="100">
        <v>7.5732266379629953</v>
      </c>
      <c r="E21" s="100">
        <v>1.6942480237214352</v>
      </c>
      <c r="F21" s="100">
        <v>9.0146225846539885</v>
      </c>
      <c r="G21" s="100">
        <v>7.3811802407435136</v>
      </c>
      <c r="H21" s="100">
        <v>5.1220575179314656</v>
      </c>
      <c r="I21" s="100">
        <v>0.21300069885343045</v>
      </c>
      <c r="J21" s="100">
        <v>0</v>
      </c>
      <c r="K21" s="100">
        <v>2.0098627028441972E-2</v>
      </c>
      <c r="L21" s="100">
        <v>0.12271395975892881</v>
      </c>
      <c r="M21" s="100">
        <v>0.34428439392006177</v>
      </c>
      <c r="N21" s="100">
        <v>0</v>
      </c>
      <c r="O21" s="100">
        <v>0</v>
      </c>
      <c r="P21" s="100">
        <v>0.49543798650393972</v>
      </c>
      <c r="Q21" s="100">
        <v>0</v>
      </c>
    </row>
    <row r="22" spans="1:17" ht="12" customHeight="1" x14ac:dyDescent="0.25">
      <c r="A22" s="88" t="s">
        <v>99</v>
      </c>
      <c r="B22" s="100"/>
      <c r="C22" s="100">
        <v>35.195300152617754</v>
      </c>
      <c r="D22" s="100">
        <v>25.02113381218761</v>
      </c>
      <c r="E22" s="100">
        <v>1.1109535388783152</v>
      </c>
      <c r="F22" s="100">
        <v>8.862590077955991</v>
      </c>
      <c r="G22" s="100">
        <v>25.217013307760837</v>
      </c>
      <c r="H22" s="100">
        <v>22.134444455314451</v>
      </c>
      <c r="I22" s="100">
        <v>22.162841661191795</v>
      </c>
      <c r="J22" s="100">
        <v>25.856541015597973</v>
      </c>
      <c r="K22" s="100">
        <v>16.443196115607943</v>
      </c>
      <c r="L22" s="100">
        <v>18.104261722434117</v>
      </c>
      <c r="M22" s="100">
        <v>27.406457256986911</v>
      </c>
      <c r="N22" s="100">
        <v>22.828849528801182</v>
      </c>
      <c r="O22" s="100">
        <v>18.220169729189838</v>
      </c>
      <c r="P22" s="100">
        <v>21.331345374122908</v>
      </c>
      <c r="Q22" s="100">
        <v>29.200963022020989</v>
      </c>
    </row>
    <row r="23" spans="1:17" ht="12" customHeight="1" x14ac:dyDescent="0.25">
      <c r="A23" s="88" t="s">
        <v>98</v>
      </c>
      <c r="B23" s="100"/>
      <c r="C23" s="100">
        <v>39.001967944136041</v>
      </c>
      <c r="D23" s="100">
        <v>21.686192374786636</v>
      </c>
      <c r="E23" s="100">
        <v>2.8604585203494666</v>
      </c>
      <c r="F23" s="100">
        <v>2.2935948599875444</v>
      </c>
      <c r="G23" s="100">
        <v>26.048047748268534</v>
      </c>
      <c r="H23" s="100">
        <v>42.557230761124096</v>
      </c>
      <c r="I23" s="100">
        <v>24.923463557426498</v>
      </c>
      <c r="J23" s="100">
        <v>22.424733640813095</v>
      </c>
      <c r="K23" s="100">
        <v>21.584002744650256</v>
      </c>
      <c r="L23" s="100">
        <v>29.852580322782227</v>
      </c>
      <c r="M23" s="100">
        <v>23.603903706697505</v>
      </c>
      <c r="N23" s="100">
        <v>23.906239116614799</v>
      </c>
      <c r="O23" s="100">
        <v>16.410266006204559</v>
      </c>
      <c r="P23" s="100">
        <v>79.0425596868578</v>
      </c>
      <c r="Q23" s="100">
        <v>59.831100776061668</v>
      </c>
    </row>
    <row r="24" spans="1:17" ht="12" customHeight="1" x14ac:dyDescent="0.25">
      <c r="A24" s="88" t="s">
        <v>34</v>
      </c>
      <c r="B24" s="100"/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/>
      <c r="C25" s="100">
        <v>0</v>
      </c>
      <c r="D25" s="100">
        <v>0</v>
      </c>
      <c r="E25" s="100">
        <v>52.987322299528103</v>
      </c>
      <c r="F25" s="100">
        <v>3.8214735260539068</v>
      </c>
      <c r="G25" s="100">
        <v>2.6502064984856633</v>
      </c>
      <c r="H25" s="100">
        <v>0.2001847774201525</v>
      </c>
      <c r="I25" s="100">
        <v>1.3205241937327561</v>
      </c>
      <c r="J25" s="100">
        <v>8.0876666228744593E-2</v>
      </c>
      <c r="K25" s="100">
        <v>0.22124970994507584</v>
      </c>
      <c r="L25" s="100">
        <v>0.60675473980228323</v>
      </c>
      <c r="M25" s="100">
        <v>1.3484108034550908</v>
      </c>
      <c r="N25" s="100">
        <v>0</v>
      </c>
      <c r="O25" s="100">
        <v>0</v>
      </c>
      <c r="P25" s="100">
        <v>7.2815626121117166E-2</v>
      </c>
      <c r="Q25" s="100">
        <v>0</v>
      </c>
    </row>
    <row r="26" spans="1:17" ht="12" customHeight="1" x14ac:dyDescent="0.25">
      <c r="A26" s="88" t="s">
        <v>30</v>
      </c>
      <c r="B26" s="22"/>
      <c r="C26" s="22">
        <v>0</v>
      </c>
      <c r="D26" s="22">
        <v>8.2376591019797925</v>
      </c>
      <c r="E26" s="22">
        <v>0</v>
      </c>
      <c r="F26" s="22">
        <v>50.413952039565963</v>
      </c>
      <c r="G26" s="22">
        <v>4.8465786023324968</v>
      </c>
      <c r="H26" s="22">
        <v>31.931074121508836</v>
      </c>
      <c r="I26" s="22">
        <v>49.591249034506994</v>
      </c>
      <c r="J26" s="22">
        <v>29.543231609993295</v>
      </c>
      <c r="K26" s="22">
        <v>15.025540700725148</v>
      </c>
      <c r="L26" s="22">
        <v>22.277643637994387</v>
      </c>
      <c r="M26" s="22">
        <v>14.08169689771213</v>
      </c>
      <c r="N26" s="22">
        <v>35.14609224872391</v>
      </c>
      <c r="O26" s="22">
        <v>56.917180529758717</v>
      </c>
      <c r="P26" s="22">
        <v>0</v>
      </c>
      <c r="Q26" s="22">
        <v>22.87586250915324</v>
      </c>
    </row>
    <row r="27" spans="1:17" ht="12" customHeight="1" x14ac:dyDescent="0.25">
      <c r="A27" s="93" t="s">
        <v>33</v>
      </c>
      <c r="B27" s="121"/>
      <c r="C27" s="121">
        <v>0.66831655123699274</v>
      </c>
      <c r="D27" s="121">
        <v>0.48562800896285058</v>
      </c>
      <c r="E27" s="121">
        <v>0.42387854404658382</v>
      </c>
      <c r="F27" s="121">
        <v>0.89493976553133958</v>
      </c>
      <c r="G27" s="121">
        <v>2.5225447117720576</v>
      </c>
      <c r="H27" s="121">
        <v>0.84331470477854797</v>
      </c>
      <c r="I27" s="121">
        <v>3.5174919791829113</v>
      </c>
      <c r="J27" s="121">
        <v>0.83529764663954154</v>
      </c>
      <c r="K27" s="121">
        <v>1.1845141352046016</v>
      </c>
      <c r="L27" s="121">
        <v>2.8717254168151674</v>
      </c>
      <c r="M27" s="121">
        <v>0.58669673616701989</v>
      </c>
      <c r="N27" s="121">
        <v>0.86436427455604259</v>
      </c>
      <c r="O27" s="121">
        <v>1.2690568488415352</v>
      </c>
      <c r="P27" s="121">
        <v>1.5582753294262972</v>
      </c>
      <c r="Q27" s="121">
        <v>1.4876469306689886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77.760366597234025</v>
      </c>
      <c r="D29" s="101">
        <f t="shared" si="4"/>
        <v>62.759268460471908</v>
      </c>
      <c r="E29" s="101">
        <f t="shared" si="4"/>
        <v>60.254971627529386</v>
      </c>
      <c r="F29" s="101">
        <f t="shared" si="4"/>
        <v>74.615542704960191</v>
      </c>
      <c r="G29" s="101">
        <f t="shared" si="4"/>
        <v>69.51500917308735</v>
      </c>
      <c r="H29" s="101">
        <f t="shared" si="4"/>
        <v>101.42865545384961</v>
      </c>
      <c r="I29" s="101">
        <f t="shared" si="4"/>
        <v>102.14949359401481</v>
      </c>
      <c r="J29" s="101">
        <f t="shared" si="4"/>
        <v>79.093709633862275</v>
      </c>
      <c r="K29" s="101">
        <f t="shared" si="4"/>
        <v>54.573324420324539</v>
      </c>
      <c r="L29" s="101">
        <f t="shared" si="4"/>
        <v>74.703707415669754</v>
      </c>
      <c r="M29" s="101">
        <f t="shared" si="4"/>
        <v>68.493804110401953</v>
      </c>
      <c r="N29" s="101">
        <f t="shared" si="4"/>
        <v>83.974500088094615</v>
      </c>
      <c r="O29" s="101">
        <f t="shared" si="4"/>
        <v>94.585023922546441</v>
      </c>
      <c r="P29" s="101">
        <f t="shared" si="4"/>
        <v>106.51036117561164</v>
      </c>
      <c r="Q29" s="101">
        <f t="shared" si="4"/>
        <v>116.26740442466597</v>
      </c>
    </row>
    <row r="30" spans="1:17" s="28" customFormat="1" ht="12" customHeight="1" x14ac:dyDescent="0.25">
      <c r="A30" s="88" t="s">
        <v>66</v>
      </c>
      <c r="B30" s="100"/>
      <c r="C30" s="100">
        <v>2.2961311327120191</v>
      </c>
      <c r="D30" s="100">
        <v>0</v>
      </c>
      <c r="E30" s="100">
        <v>25.902303980986318</v>
      </c>
      <c r="F30" s="100">
        <v>6.2076091420796136</v>
      </c>
      <c r="G30" s="100">
        <v>8.4077621232781965</v>
      </c>
      <c r="H30" s="100">
        <v>8.4244185028637966E-2</v>
      </c>
      <c r="I30" s="100">
        <v>2.1551528142697798</v>
      </c>
      <c r="J30" s="100">
        <v>2.8353488280454622</v>
      </c>
      <c r="K30" s="100">
        <v>1.8440835409079732</v>
      </c>
      <c r="L30" s="100">
        <v>0</v>
      </c>
      <c r="M30" s="100">
        <v>3.0919868663725718</v>
      </c>
      <c r="N30" s="100">
        <v>8.2461956272997945</v>
      </c>
      <c r="O30" s="100">
        <v>5.9350077986522294</v>
      </c>
      <c r="P30" s="100">
        <v>0.66277390181320628</v>
      </c>
      <c r="Q30" s="100">
        <v>37.698823648263065</v>
      </c>
    </row>
    <row r="31" spans="1:17" ht="12" customHeight="1" x14ac:dyDescent="0.25">
      <c r="A31" s="88" t="s">
        <v>98</v>
      </c>
      <c r="B31" s="100"/>
      <c r="C31" s="100">
        <v>35.194386690174611</v>
      </c>
      <c r="D31" s="100">
        <v>27.789411532013816</v>
      </c>
      <c r="E31" s="100">
        <v>27.051869391373192</v>
      </c>
      <c r="F31" s="100">
        <v>36.516367819970718</v>
      </c>
      <c r="G31" s="100">
        <v>25.250229995133274</v>
      </c>
      <c r="H31" s="100">
        <v>21.154987693600962</v>
      </c>
      <c r="I31" s="100">
        <v>37.273600738635359</v>
      </c>
      <c r="J31" s="100">
        <v>34.173077189080701</v>
      </c>
      <c r="K31" s="100">
        <v>29.18541101833716</v>
      </c>
      <c r="L31" s="100">
        <v>22.22510598015225</v>
      </c>
      <c r="M31" s="100">
        <v>31.309582485528757</v>
      </c>
      <c r="N31" s="100">
        <v>40.18262785728156</v>
      </c>
      <c r="O31" s="100">
        <v>47.595994617914222</v>
      </c>
      <c r="P31" s="100">
        <v>84.051838221678651</v>
      </c>
      <c r="Q31" s="100">
        <v>57.716534455121597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/>
      <c r="C33" s="18">
        <v>40.269848774347402</v>
      </c>
      <c r="D33" s="18">
        <v>34.969856928458093</v>
      </c>
      <c r="E33" s="18">
        <v>7.3007982551698793</v>
      </c>
      <c r="F33" s="18">
        <v>31.891565742909862</v>
      </c>
      <c r="G33" s="18">
        <v>35.857017054675872</v>
      </c>
      <c r="H33" s="18">
        <v>80.189423575220019</v>
      </c>
      <c r="I33" s="18">
        <v>62.720740041109678</v>
      </c>
      <c r="J33" s="18">
        <v>42.085283616736113</v>
      </c>
      <c r="K33" s="18">
        <v>23.543829861079409</v>
      </c>
      <c r="L33" s="18">
        <v>52.478601435517497</v>
      </c>
      <c r="M33" s="18">
        <v>34.092234758500624</v>
      </c>
      <c r="N33" s="18">
        <v>35.545676603513257</v>
      </c>
      <c r="O33" s="18">
        <v>41.054021505979982</v>
      </c>
      <c r="P33" s="18">
        <v>21.795749052119774</v>
      </c>
      <c r="Q33" s="18">
        <v>20.852046321281311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4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111</v>
      </c>
      <c r="B3" s="115"/>
      <c r="C3" s="115">
        <f>IF(SER_hh_tes_in!C3=0,"",SER_hh_tes_in!C3/SER_hh_fec_in!C3)</f>
        <v>0.68598778645833924</v>
      </c>
      <c r="D3" s="115">
        <f>IF(SER_hh_tes_in!D3=0,"",SER_hh_tes_in!D3/SER_hh_fec_in!D3)</f>
        <v>0.78461166854966458</v>
      </c>
      <c r="E3" s="115">
        <f>IF(SER_hh_tes_in!E3=0,"",SER_hh_tes_in!E3/SER_hh_fec_in!E3)</f>
        <v>0.80955609104453663</v>
      </c>
      <c r="F3" s="115">
        <f>IF(SER_hh_tes_in!F3=0,"",SER_hh_tes_in!F3/SER_hh_fec_in!F3)</f>
        <v>0.76979926831562129</v>
      </c>
      <c r="G3" s="115">
        <f>IF(SER_hh_tes_in!G3=0,"",SER_hh_tes_in!G3/SER_hh_fec_in!G3)</f>
        <v>0.76511332889230932</v>
      </c>
      <c r="H3" s="115">
        <f>IF(SER_hh_tes_in!H3=0,"",SER_hh_tes_in!H3/SER_hh_fec_in!H3)</f>
        <v>0.78489974424488218</v>
      </c>
      <c r="I3" s="115">
        <f>IF(SER_hh_tes_in!I3=0,"",SER_hh_tes_in!I3/SER_hh_fec_in!I3)</f>
        <v>0.81457009403206293</v>
      </c>
      <c r="J3" s="115">
        <f>IF(SER_hh_tes_in!J3=0,"",SER_hh_tes_in!J3/SER_hh_fec_in!J3)</f>
        <v>0.74666223862518821</v>
      </c>
      <c r="K3" s="115">
        <f>IF(SER_hh_tes_in!K3=0,"",SER_hh_tes_in!K3/SER_hh_fec_in!K3)</f>
        <v>0.81889654289740232</v>
      </c>
      <c r="L3" s="115">
        <f>IF(SER_hh_tes_in!L3=0,"",SER_hh_tes_in!L3/SER_hh_fec_in!L3)</f>
        <v>0.89035634297599109</v>
      </c>
      <c r="M3" s="115">
        <f>IF(SER_hh_tes_in!M3=0,"",SER_hh_tes_in!M3/SER_hh_fec_in!M3)</f>
        <v>0.80442119415214042</v>
      </c>
      <c r="N3" s="115">
        <f>IF(SER_hh_tes_in!N3=0,"",SER_hh_tes_in!N3/SER_hh_fec_in!N3)</f>
        <v>0.78851143826024195</v>
      </c>
      <c r="O3" s="115">
        <f>IF(SER_hh_tes_in!O3=0,"",SER_hh_tes_in!O3/SER_hh_fec_in!O3)</f>
        <v>0.80571566714654386</v>
      </c>
      <c r="P3" s="115">
        <f>IF(SER_hh_tes_in!P3=0,"",SER_hh_tes_in!P3/SER_hh_fec_in!P3)</f>
        <v>0.86422637233505106</v>
      </c>
      <c r="Q3" s="115">
        <f>IF(SER_hh_tes_in!Q3=0,"",SER_hh_tes_in!Q3/SER_hh_fec_in!Q3)</f>
        <v>0.87527127694894058</v>
      </c>
    </row>
    <row r="4" spans="1:17" ht="12.95" customHeight="1" x14ac:dyDescent="0.25">
      <c r="A4" s="90" t="s">
        <v>44</v>
      </c>
      <c r="B4" s="110"/>
      <c r="C4" s="110">
        <f>IF(SER_hh_tes_in!C4=0,"",SER_hh_tes_in!C4/SER_hh_fec_in!C4)</f>
        <v>0.69563215958073432</v>
      </c>
      <c r="D4" s="110">
        <f>IF(SER_hh_tes_in!D4=0,"",SER_hh_tes_in!D4/SER_hh_fec_in!D4)</f>
        <v>0.82276376692437425</v>
      </c>
      <c r="E4" s="110">
        <f>IF(SER_hh_tes_in!E4=0,"",SER_hh_tes_in!E4/SER_hh_fec_in!E4)</f>
        <v>0.85564830150048921</v>
      </c>
      <c r="F4" s="110">
        <f>IF(SER_hh_tes_in!F4=0,"",SER_hh_tes_in!F4/SER_hh_fec_in!F4)</f>
        <v>0.78072942968597414</v>
      </c>
      <c r="G4" s="110">
        <f>IF(SER_hh_tes_in!G4=0,"",SER_hh_tes_in!G4/SER_hh_fec_in!G4)</f>
        <v>0.78158741501776219</v>
      </c>
      <c r="H4" s="110">
        <f>IF(SER_hh_tes_in!H4=0,"",SER_hh_tes_in!H4/SER_hh_fec_in!H4)</f>
        <v>0.79024726021268443</v>
      </c>
      <c r="I4" s="110">
        <f>IF(SER_hh_tes_in!I4=0,"",SER_hh_tes_in!I4/SER_hh_fec_in!I4)</f>
        <v>0.81969696947897475</v>
      </c>
      <c r="J4" s="110">
        <f>IF(SER_hh_tes_in!J4=0,"",SER_hh_tes_in!J4/SER_hh_fec_in!J4)</f>
        <v>0.73536319012122953</v>
      </c>
      <c r="K4" s="110">
        <f>IF(SER_hh_tes_in!K4=0,"",SER_hh_tes_in!K4/SER_hh_fec_in!K4)</f>
        <v>0.80670521330050171</v>
      </c>
      <c r="L4" s="110">
        <f>IF(SER_hh_tes_in!L4=0,"",SER_hh_tes_in!L4/SER_hh_fec_in!L4)</f>
        <v>0.91810295475438275</v>
      </c>
      <c r="M4" s="110">
        <f>IF(SER_hh_tes_in!M4=0,"",SER_hh_tes_in!M4/SER_hh_fec_in!M4)</f>
        <v>0.82376689476848297</v>
      </c>
      <c r="N4" s="110">
        <f>IF(SER_hh_tes_in!N4=0,"",SER_hh_tes_in!N4/SER_hh_fec_in!N4)</f>
        <v>0.83607329493719118</v>
      </c>
      <c r="O4" s="110">
        <f>IF(SER_hh_tes_in!O4=0,"",SER_hh_tes_in!O4/SER_hh_fec_in!O4)</f>
        <v>0.84977741470407742</v>
      </c>
      <c r="P4" s="110">
        <f>IF(SER_hh_tes_in!P4=0,"",SER_hh_tes_in!P4/SER_hh_fec_in!P4)</f>
        <v>0.96005614986689525</v>
      </c>
      <c r="Q4" s="110">
        <f>IF(SER_hh_tes_in!Q4=0,"",SER_hh_tes_in!Q4/SER_hh_fec_in!Q4)</f>
        <v>0.9656818059194342</v>
      </c>
    </row>
    <row r="5" spans="1:17" ht="12" customHeight="1" x14ac:dyDescent="0.25">
      <c r="A5" s="88" t="s">
        <v>38</v>
      </c>
      <c r="B5" s="109"/>
      <c r="C5" s="109">
        <f>IF(SER_hh_tes_in!C5=0,"",SER_hh_tes_in!C5/SER_hh_fec_in!C5)</f>
        <v>0.58703340453669484</v>
      </c>
      <c r="D5" s="109" t="str">
        <f>IF(SER_hh_tes_in!D5=0,"",SER_hh_tes_in!D5/SER_hh_fec_in!D5)</f>
        <v/>
      </c>
      <c r="E5" s="109" t="str">
        <f>IF(SER_hh_tes_in!E5=0,"",SER_hh_tes_in!E5/SER_hh_fec_in!E5)</f>
        <v/>
      </c>
      <c r="F5" s="109" t="str">
        <f>IF(SER_hh_tes_in!F5=0,"",SER_hh_tes_in!F5/SER_hh_fec_in!F5)</f>
        <v/>
      </c>
      <c r="G5" s="109">
        <f>IF(SER_hh_tes_in!G5=0,"",SER_hh_tes_in!G5/SER_hh_fec_in!G5)</f>
        <v>0.60112493836985048</v>
      </c>
      <c r="H5" s="109">
        <f>IF(SER_hh_tes_in!H5=0,"",SER_hh_tes_in!H5/SER_hh_fec_in!H5)</f>
        <v>0.60619482640706757</v>
      </c>
      <c r="I5" s="109">
        <f>IF(SER_hh_tes_in!I5=0,"",SER_hh_tes_in!I5/SER_hh_fec_in!I5)</f>
        <v>0.61069313902977018</v>
      </c>
      <c r="J5" s="109">
        <f>IF(SER_hh_tes_in!J5=0,"",SER_hh_tes_in!J5/SER_hh_fec_in!J5)</f>
        <v>0.61417468727760927</v>
      </c>
      <c r="K5" s="109" t="str">
        <f>IF(SER_hh_tes_in!K5=0,"",SER_hh_tes_in!K5/SER_hh_fec_in!K5)</f>
        <v/>
      </c>
      <c r="L5" s="109" t="str">
        <f>IF(SER_hh_tes_in!L5=0,"",SER_hh_tes_in!L5/SER_hh_fec_in!L5)</f>
        <v/>
      </c>
      <c r="M5" s="109">
        <f>IF(SER_hh_tes_in!M5=0,"",SER_hh_tes_in!M5/SER_hh_fec_in!M5)</f>
        <v>0.6217910883186254</v>
      </c>
      <c r="N5" s="109">
        <f>IF(SER_hh_tes_in!N5=0,"",SER_hh_tes_in!N5/SER_hh_fec_in!N5)</f>
        <v>0.62262937154200249</v>
      </c>
      <c r="O5" s="109" t="str">
        <f>IF(SER_hh_tes_in!O5=0,"",SER_hh_tes_in!O5/SER_hh_fec_in!O5)</f>
        <v/>
      </c>
      <c r="P5" s="109">
        <f>IF(SER_hh_tes_in!P5=0,"",SER_hh_tes_in!P5/SER_hh_fec_in!P5)</f>
        <v>0.62329296027480807</v>
      </c>
      <c r="Q5" s="109">
        <f>IF(SER_hh_tes_in!Q5=0,"",SER_hh_tes_in!Q5/SER_hh_fec_in!Q5)</f>
        <v>0.6233874390714077</v>
      </c>
    </row>
    <row r="6" spans="1:17" ht="12" customHeight="1" x14ac:dyDescent="0.25">
      <c r="A6" s="88" t="s">
        <v>66</v>
      </c>
      <c r="B6" s="109"/>
      <c r="C6" s="109" t="str">
        <f>IF(SER_hh_tes_in!C6=0,"",SER_hh_tes_in!C6/SER_hh_fec_in!C6)</f>
        <v/>
      </c>
      <c r="D6" s="109" t="str">
        <f>IF(SER_hh_tes_in!D6=0,"",SER_hh_tes_in!D6/SER_hh_fec_in!D6)</f>
        <v/>
      </c>
      <c r="E6" s="109" t="str">
        <f>IF(SER_hh_tes_in!E6=0,"",SER_hh_tes_in!E6/SER_hh_fec_in!E6)</f>
        <v/>
      </c>
      <c r="F6" s="109" t="str">
        <f>IF(SER_hh_tes_in!F6=0,"",SER_hh_tes_in!F6/SER_hh_fec_in!F6)</f>
        <v/>
      </c>
      <c r="G6" s="109" t="str">
        <f>IF(SER_hh_tes_in!G6=0,"",SER_hh_tes_in!G6/SER_hh_fec_in!G6)</f>
        <v/>
      </c>
      <c r="H6" s="109" t="str">
        <f>IF(SER_hh_tes_in!H6=0,"",SER_hh_tes_in!H6/SER_hh_fec_in!H6)</f>
        <v/>
      </c>
      <c r="I6" s="109" t="str">
        <f>IF(SER_hh_tes_in!I6=0,"",SER_hh_tes_in!I6/SER_hh_fec_in!I6)</f>
        <v/>
      </c>
      <c r="J6" s="109" t="str">
        <f>IF(SER_hh_tes_in!J6=0,"",SER_hh_tes_in!J6/SER_hh_fec_in!J6)</f>
        <v/>
      </c>
      <c r="K6" s="109" t="str">
        <f>IF(SER_hh_tes_in!K6=0,"",SER_hh_tes_in!K6/SER_hh_fec_in!K6)</f>
        <v/>
      </c>
      <c r="L6" s="109" t="str">
        <f>IF(SER_hh_tes_in!L6=0,"",SER_hh_tes_in!L6/SER_hh_fec_in!L6)</f>
        <v/>
      </c>
      <c r="M6" s="109" t="str">
        <f>IF(SER_hh_tes_in!M6=0,"",SER_hh_tes_in!M6/SER_hh_fec_in!M6)</f>
        <v/>
      </c>
      <c r="N6" s="109" t="str">
        <f>IF(SER_hh_tes_in!N6=0,"",SER_hh_tes_in!N6/SER_hh_fec_in!N6)</f>
        <v/>
      </c>
      <c r="O6" s="109" t="str">
        <f>IF(SER_hh_tes_in!O6=0,"",SER_hh_tes_in!O6/SER_hh_fec_in!O6)</f>
        <v/>
      </c>
      <c r="P6" s="109" t="str">
        <f>IF(SER_hh_tes_in!P6=0,"",SER_hh_tes_in!P6/SER_hh_fec_in!P6)</f>
        <v/>
      </c>
      <c r="Q6" s="109" t="str">
        <f>IF(SER_hh_tes_in!Q6=0,"",SER_hh_tes_in!Q6/SER_hh_fec_in!Q6)</f>
        <v/>
      </c>
    </row>
    <row r="7" spans="1:17" ht="12" customHeight="1" x14ac:dyDescent="0.25">
      <c r="A7" s="88" t="s">
        <v>99</v>
      </c>
      <c r="B7" s="109"/>
      <c r="C7" s="109">
        <f>IF(SER_hh_tes_in!C7=0,"",SER_hh_tes_in!C7/SER_hh_fec_in!C7)</f>
        <v>0.6761411498902733</v>
      </c>
      <c r="D7" s="109" t="str">
        <f>IF(SER_hh_tes_in!D7=0,"",SER_hh_tes_in!D7/SER_hh_fec_in!D7)</f>
        <v/>
      </c>
      <c r="E7" s="109" t="str">
        <f>IF(SER_hh_tes_in!E7=0,"",SER_hh_tes_in!E7/SER_hh_fec_in!E7)</f>
        <v/>
      </c>
      <c r="F7" s="109">
        <f>IF(SER_hh_tes_in!F7=0,"",SER_hh_tes_in!F7/SER_hh_fec_in!F7)</f>
        <v>0.68750694736697804</v>
      </c>
      <c r="G7" s="109">
        <f>IF(SER_hh_tes_in!G7=0,"",SER_hh_tes_in!G7/SER_hh_fec_in!G7)</f>
        <v>0.69166763835336942</v>
      </c>
      <c r="H7" s="109">
        <f>IF(SER_hh_tes_in!H7=0,"",SER_hh_tes_in!H7/SER_hh_fec_in!H7)</f>
        <v>0.69701945744978333</v>
      </c>
      <c r="I7" s="109">
        <f>IF(SER_hh_tes_in!I7=0,"",SER_hh_tes_in!I7/SER_hh_fec_in!I7)</f>
        <v>0.7020923615690482</v>
      </c>
      <c r="J7" s="109">
        <f>IF(SER_hh_tes_in!J7=0,"",SER_hh_tes_in!J7/SER_hh_fec_in!J7)</f>
        <v>0.70694880764548307</v>
      </c>
      <c r="K7" s="109">
        <f>IF(SER_hh_tes_in!K7=0,"",SER_hh_tes_in!K7/SER_hh_fec_in!K7)</f>
        <v>0.71044731590329435</v>
      </c>
      <c r="L7" s="109">
        <f>IF(SER_hh_tes_in!L7=0,"",SER_hh_tes_in!L7/SER_hh_fec_in!L7)</f>
        <v>0.71449601906722426</v>
      </c>
      <c r="M7" s="109">
        <f>IF(SER_hh_tes_in!M7=0,"",SER_hh_tes_in!M7/SER_hh_fec_in!M7)</f>
        <v>0.71839818023962465</v>
      </c>
      <c r="N7" s="109">
        <f>IF(SER_hh_tes_in!N7=0,"",SER_hh_tes_in!N7/SER_hh_fec_in!N7)</f>
        <v>0.72190161306427436</v>
      </c>
      <c r="O7" s="109">
        <f>IF(SER_hh_tes_in!O7=0,"",SER_hh_tes_in!O7/SER_hh_fec_in!O7)</f>
        <v>0.72505103342122201</v>
      </c>
      <c r="P7" s="109">
        <f>IF(SER_hh_tes_in!P7=0,"",SER_hh_tes_in!P7/SER_hh_fec_in!P7)</f>
        <v>0.72787098755043789</v>
      </c>
      <c r="Q7" s="109" t="str">
        <f>IF(SER_hh_tes_in!Q7=0,"",SER_hh_tes_in!Q7/SER_hh_fec_in!Q7)</f>
        <v/>
      </c>
    </row>
    <row r="8" spans="1:17" ht="12" customHeight="1" x14ac:dyDescent="0.25">
      <c r="A8" s="88" t="s">
        <v>101</v>
      </c>
      <c r="B8" s="109"/>
      <c r="C8" s="109">
        <f>IF(SER_hh_tes_in!C8=0,"",SER_hh_tes_in!C8/SER_hh_fec_in!C8)</f>
        <v>1.1057762072231487</v>
      </c>
      <c r="D8" s="109">
        <f>IF(SER_hh_tes_in!D8=0,"",SER_hh_tes_in!D8/SER_hh_fec_in!D8)</f>
        <v>1.1115857316466757</v>
      </c>
      <c r="E8" s="109">
        <f>IF(SER_hh_tes_in!E8=0,"",SER_hh_tes_in!E8/SER_hh_fec_in!E8)</f>
        <v>1.1170049064515293</v>
      </c>
      <c r="F8" s="109">
        <f>IF(SER_hh_tes_in!F8=0,"",SER_hh_tes_in!F8/SER_hh_fec_in!F8)</f>
        <v>1.1234984965943231</v>
      </c>
      <c r="G8" s="109">
        <f>IF(SER_hh_tes_in!G8=0,"",SER_hh_tes_in!G8/SER_hh_fec_in!G8)</f>
        <v>1.1296043043068733</v>
      </c>
      <c r="H8" s="109">
        <f>IF(SER_hh_tes_in!H8=0,"",SER_hh_tes_in!H8/SER_hh_fec_in!H8)</f>
        <v>1.1376947730281839</v>
      </c>
      <c r="I8" s="109">
        <f>IF(SER_hh_tes_in!I8=0,"",SER_hh_tes_in!I8/SER_hh_fec_in!I8)</f>
        <v>1.145653673269553</v>
      </c>
      <c r="J8" s="109">
        <f>IF(SER_hh_tes_in!J8=0,"",SER_hh_tes_in!J8/SER_hh_fec_in!J8)</f>
        <v>1.1521764531307401</v>
      </c>
      <c r="K8" s="109">
        <f>IF(SER_hh_tes_in!K8=0,"",SER_hh_tes_in!K8/SER_hh_fec_in!K8)</f>
        <v>1.1572500096294407</v>
      </c>
      <c r="L8" s="109">
        <f>IF(SER_hh_tes_in!L8=0,"",SER_hh_tes_in!L8/SER_hh_fec_in!L8)</f>
        <v>1.1634707331828726</v>
      </c>
      <c r="M8" s="109">
        <f>IF(SER_hh_tes_in!M8=0,"",SER_hh_tes_in!M8/SER_hh_fec_in!M8)</f>
        <v>1.1716362320453118</v>
      </c>
      <c r="N8" s="109">
        <f>IF(SER_hh_tes_in!N8=0,"",SER_hh_tes_in!N8/SER_hh_fec_in!N8)</f>
        <v>1.1823679703933798</v>
      </c>
      <c r="O8" s="109">
        <f>IF(SER_hh_tes_in!O8=0,"",SER_hh_tes_in!O8/SER_hh_fec_in!O8)</f>
        <v>1.196526085764883</v>
      </c>
      <c r="P8" s="109">
        <f>IF(SER_hh_tes_in!P8=0,"",SER_hh_tes_in!P8/SER_hh_fec_in!P8)</f>
        <v>1.2152475647777221</v>
      </c>
      <c r="Q8" s="109">
        <f>IF(SER_hh_tes_in!Q8=0,"",SER_hh_tes_in!Q8/SER_hh_fec_in!Q8)</f>
        <v>1.2401301523764576</v>
      </c>
    </row>
    <row r="9" spans="1:17" ht="12" customHeight="1" x14ac:dyDescent="0.25">
      <c r="A9" s="88" t="s">
        <v>106</v>
      </c>
      <c r="B9" s="109"/>
      <c r="C9" s="109">
        <f>IF(SER_hh_tes_in!C9=0,"",SER_hh_tes_in!C9/SER_hh_fec_in!C9)</f>
        <v>0.79941978689225912</v>
      </c>
      <c r="D9" s="109">
        <f>IF(SER_hh_tes_in!D9=0,"",SER_hh_tes_in!D9/SER_hh_fec_in!D9)</f>
        <v>0.80503861763057027</v>
      </c>
      <c r="E9" s="109" t="str">
        <f>IF(SER_hh_tes_in!E9=0,"",SER_hh_tes_in!E9/SER_hh_fec_in!E9)</f>
        <v/>
      </c>
      <c r="F9" s="109">
        <f>IF(SER_hh_tes_in!F9=0,"",SER_hh_tes_in!F9/SER_hh_fec_in!F9)</f>
        <v>0.81609636290033305</v>
      </c>
      <c r="G9" s="109">
        <f>IF(SER_hh_tes_in!G9=0,"",SER_hh_tes_in!G9/SER_hh_fec_in!G9)</f>
        <v>0.82210200449876192</v>
      </c>
      <c r="H9" s="109">
        <f>IF(SER_hh_tes_in!H9=0,"",SER_hh_tes_in!H9/SER_hh_fec_in!H9)</f>
        <v>0.82900154822145067</v>
      </c>
      <c r="I9" s="109">
        <f>IF(SER_hh_tes_in!I9=0,"",SER_hh_tes_in!I9/SER_hh_fec_in!I9)</f>
        <v>0.83538906760599874</v>
      </c>
      <c r="J9" s="109" t="str">
        <f>IF(SER_hh_tes_in!J9=0,"",SER_hh_tes_in!J9/SER_hh_fec_in!J9)</f>
        <v/>
      </c>
      <c r="K9" s="109">
        <f>IF(SER_hh_tes_in!K9=0,"",SER_hh_tes_in!K9/SER_hh_fec_in!K9)</f>
        <v>0.84349873760163563</v>
      </c>
      <c r="L9" s="109">
        <f>IF(SER_hh_tes_in!L9=0,"",SER_hh_tes_in!L9/SER_hh_fec_in!L9)</f>
        <v>0.8476800185074933</v>
      </c>
      <c r="M9" s="109">
        <f>IF(SER_hh_tes_in!M9=0,"",SER_hh_tes_in!M9/SER_hh_fec_in!M9)</f>
        <v>0.85175447481835165</v>
      </c>
      <c r="N9" s="109">
        <f>IF(SER_hh_tes_in!N9=0,"",SER_hh_tes_in!N9/SER_hh_fec_in!N9)</f>
        <v>0.85568692513802858</v>
      </c>
      <c r="O9" s="109">
        <f>IF(SER_hh_tes_in!O9=0,"",SER_hh_tes_in!O9/SER_hh_fec_in!O9)</f>
        <v>0.86027063999543629</v>
      </c>
      <c r="P9" s="109" t="str">
        <f>IF(SER_hh_tes_in!P9=0,"",SER_hh_tes_in!P9/SER_hh_fec_in!P9)</f>
        <v/>
      </c>
      <c r="Q9" s="109" t="str">
        <f>IF(SER_hh_tes_in!Q9=0,"",SER_hh_tes_in!Q9/SER_hh_fec_in!Q9)</f>
        <v/>
      </c>
    </row>
    <row r="10" spans="1:17" ht="12" customHeight="1" x14ac:dyDescent="0.25">
      <c r="A10" s="88" t="s">
        <v>34</v>
      </c>
      <c r="B10" s="109"/>
      <c r="C10" s="109" t="str">
        <f>IF(SER_hh_tes_in!C10=0,"",SER_hh_tes_in!C10/SER_hh_fec_in!C10)</f>
        <v/>
      </c>
      <c r="D10" s="109" t="str">
        <f>IF(SER_hh_tes_in!D10=0,"",SER_hh_tes_in!D10/SER_hh_fec_in!D10)</f>
        <v/>
      </c>
      <c r="E10" s="109">
        <f>IF(SER_hh_tes_in!E10=0,"",SER_hh_tes_in!E10/SER_hh_fec_in!E10)</f>
        <v>0.60704348186426516</v>
      </c>
      <c r="F10" s="109">
        <f>IF(SER_hh_tes_in!F10=0,"",SER_hh_tes_in!F10/SER_hh_fec_in!F10)</f>
        <v>0.60917896127090498</v>
      </c>
      <c r="G10" s="109" t="str">
        <f>IF(SER_hh_tes_in!G10=0,"",SER_hh_tes_in!G10/SER_hh_fec_in!G10)</f>
        <v/>
      </c>
      <c r="H10" s="109">
        <f>IF(SER_hh_tes_in!H10=0,"",SER_hh_tes_in!H10/SER_hh_fec_in!H10)</f>
        <v>0.61347738668026919</v>
      </c>
      <c r="I10" s="109">
        <f>IF(SER_hh_tes_in!I10=0,"",SER_hh_tes_in!I10/SER_hh_fec_in!I10)</f>
        <v>0.61563931112297154</v>
      </c>
      <c r="J10" s="109" t="str">
        <f>IF(SER_hh_tes_in!J10=0,"",SER_hh_tes_in!J10/SER_hh_fec_in!J10)</f>
        <v/>
      </c>
      <c r="K10" s="109" t="str">
        <f>IF(SER_hh_tes_in!K10=0,"",SER_hh_tes_in!K10/SER_hh_fec_in!K10)</f>
        <v/>
      </c>
      <c r="L10" s="109" t="str">
        <f>IF(SER_hh_tes_in!L10=0,"",SER_hh_tes_in!L10/SER_hh_fec_in!L10)</f>
        <v/>
      </c>
      <c r="M10" s="109" t="str">
        <f>IF(SER_hh_tes_in!M10=0,"",SER_hh_tes_in!M10/SER_hh_fec_in!M10)</f>
        <v/>
      </c>
      <c r="N10" s="109" t="str">
        <f>IF(SER_hh_tes_in!N10=0,"",SER_hh_tes_in!N10/SER_hh_fec_in!N10)</f>
        <v/>
      </c>
      <c r="O10" s="109" t="str">
        <f>IF(SER_hh_tes_in!O10=0,"",SER_hh_tes_in!O10/SER_hh_fec_in!O10)</f>
        <v/>
      </c>
      <c r="P10" s="109">
        <f>IF(SER_hh_tes_in!P10=0,"",SER_hh_tes_in!P10/SER_hh_fec_in!P10)</f>
        <v>0.97391477680974436</v>
      </c>
      <c r="Q10" s="109">
        <f>IF(SER_hh_tes_in!Q10=0,"",SER_hh_tes_in!Q10/SER_hh_fec_in!Q10)</f>
        <v>1.0091848791187727</v>
      </c>
    </row>
    <row r="11" spans="1:17" ht="12" customHeight="1" x14ac:dyDescent="0.25">
      <c r="A11" s="88" t="s">
        <v>61</v>
      </c>
      <c r="B11" s="109"/>
      <c r="C11" s="109" t="str">
        <f>IF(SER_hh_tes_in!C11=0,"",SER_hh_tes_in!C11/SER_hh_fec_in!C11)</f>
        <v/>
      </c>
      <c r="D11" s="109" t="str">
        <f>IF(SER_hh_tes_in!D11=0,"",SER_hh_tes_in!D11/SER_hh_fec_in!D11)</f>
        <v/>
      </c>
      <c r="E11" s="109">
        <f>IF(SER_hh_tes_in!E11=0,"",SER_hh_tes_in!E11/SER_hh_fec_in!E11)</f>
        <v>0.90035005903995657</v>
      </c>
      <c r="F11" s="109">
        <f>IF(SER_hh_tes_in!F11=0,"",SER_hh_tes_in!F11/SER_hh_fec_in!F11)</f>
        <v>0.90351486059049158</v>
      </c>
      <c r="G11" s="109">
        <f>IF(SER_hh_tes_in!G11=0,"",SER_hh_tes_in!G11/SER_hh_fec_in!G11)</f>
        <v>0.90669316939301559</v>
      </c>
      <c r="H11" s="109">
        <f>IF(SER_hh_tes_in!H11=0,"",SER_hh_tes_in!H11/SER_hh_fec_in!H11)</f>
        <v>0.90988059905400998</v>
      </c>
      <c r="I11" s="109">
        <f>IF(SER_hh_tes_in!I11=0,"",SER_hh_tes_in!I11/SER_hh_fec_in!I11)</f>
        <v>0.91310165975286328</v>
      </c>
      <c r="J11" s="109">
        <f>IF(SER_hh_tes_in!J11=0,"",SER_hh_tes_in!J11/SER_hh_fec_in!J11)</f>
        <v>0.91631212931165884</v>
      </c>
      <c r="K11" s="109">
        <f>IF(SER_hh_tes_in!K11=0,"",SER_hh_tes_in!K11/SER_hh_fec_in!K11)</f>
        <v>0.91953469121295117</v>
      </c>
      <c r="L11" s="109">
        <f>IF(SER_hh_tes_in!L11=0,"",SER_hh_tes_in!L11/SER_hh_fec_in!L11)</f>
        <v>0.92276694527114667</v>
      </c>
      <c r="M11" s="109">
        <f>IF(SER_hh_tes_in!M11=0,"",SER_hh_tes_in!M11/SER_hh_fec_in!M11)</f>
        <v>0.92510506593175612</v>
      </c>
      <c r="N11" s="109">
        <f>IF(SER_hh_tes_in!N11=0,"",SER_hh_tes_in!N11/SER_hh_fec_in!N11)</f>
        <v>0.92670205640640058</v>
      </c>
      <c r="O11" s="109">
        <f>IF(SER_hh_tes_in!O11=0,"",SER_hh_tes_in!O11/SER_hh_fec_in!O11)</f>
        <v>0.92782149409539194</v>
      </c>
      <c r="P11" s="109">
        <f>IF(SER_hh_tes_in!P11=0,"",SER_hh_tes_in!P11/SER_hh_fec_in!P11)</f>
        <v>0.92862272068171348</v>
      </c>
      <c r="Q11" s="109" t="str">
        <f>IF(SER_hh_tes_in!Q11=0,"",SER_hh_tes_in!Q11/SER_hh_fec_in!Q11)</f>
        <v/>
      </c>
    </row>
    <row r="12" spans="1:17" ht="12" customHeight="1" x14ac:dyDescent="0.25">
      <c r="A12" s="88" t="s">
        <v>42</v>
      </c>
      <c r="B12" s="109"/>
      <c r="C12" s="109" t="str">
        <f>IF(SER_hh_tes_in!C12=0,"",SER_hh_tes_in!C12/SER_hh_fec_in!C12)</f>
        <v/>
      </c>
      <c r="D12" s="109" t="str">
        <f>IF(SER_hh_tes_in!D12=0,"",SER_hh_tes_in!D12/SER_hh_fec_in!D12)</f>
        <v/>
      </c>
      <c r="E12" s="109">
        <f>IF(SER_hh_tes_in!E12=0,"",SER_hh_tes_in!E12/SER_hh_fec_in!E12)</f>
        <v>0.87223183371313906</v>
      </c>
      <c r="F12" s="109">
        <f>IF(SER_hh_tes_in!F12=0,"",SER_hh_tes_in!F12/SER_hh_fec_in!F12)</f>
        <v>0.8773074562720975</v>
      </c>
      <c r="G12" s="109">
        <f>IF(SER_hh_tes_in!G12=0,"",SER_hh_tes_in!G12/SER_hh_fec_in!G12)</f>
        <v>0.88208984901270893</v>
      </c>
      <c r="H12" s="109">
        <f>IF(SER_hh_tes_in!H12=0,"",SER_hh_tes_in!H12/SER_hh_fec_in!H12)</f>
        <v>0.88841745201494537</v>
      </c>
      <c r="I12" s="109">
        <f>IF(SER_hh_tes_in!I12=0,"",SER_hh_tes_in!I12/SER_hh_fec_in!I12)</f>
        <v>0.89464317918516778</v>
      </c>
      <c r="J12" s="109">
        <f>IF(SER_hh_tes_in!J12=0,"",SER_hh_tes_in!J12/SER_hh_fec_in!J12)</f>
        <v>0.89974548020062917</v>
      </c>
      <c r="K12" s="109">
        <f>IF(SER_hh_tes_in!K12=0,"",SER_hh_tes_in!K12/SER_hh_fec_in!K12)</f>
        <v>0.90372884799485886</v>
      </c>
      <c r="L12" s="109">
        <f>IF(SER_hh_tes_in!L12=0,"",SER_hh_tes_in!L12/SER_hh_fec_in!L12)</f>
        <v>0.90864011802992728</v>
      </c>
      <c r="M12" s="109" t="str">
        <f>IF(SER_hh_tes_in!M12=0,"",SER_hh_tes_in!M12/SER_hh_fec_in!M12)</f>
        <v/>
      </c>
      <c r="N12" s="109" t="str">
        <f>IF(SER_hh_tes_in!N12=0,"",SER_hh_tes_in!N12/SER_hh_fec_in!N12)</f>
        <v/>
      </c>
      <c r="O12" s="109" t="str">
        <f>IF(SER_hh_tes_in!O12=0,"",SER_hh_tes_in!O12/SER_hh_fec_in!O12)</f>
        <v/>
      </c>
      <c r="P12" s="109" t="str">
        <f>IF(SER_hh_tes_in!P12=0,"",SER_hh_tes_in!P12/SER_hh_fec_in!P12)</f>
        <v/>
      </c>
      <c r="Q12" s="109" t="str">
        <f>IF(SER_hh_tes_in!Q12=0,"",SER_hh_tes_in!Q12/SER_hh_fec_in!Q12)</f>
        <v/>
      </c>
    </row>
    <row r="13" spans="1:17" ht="12" customHeight="1" x14ac:dyDescent="0.25">
      <c r="A13" s="88" t="s">
        <v>105</v>
      </c>
      <c r="B13" s="109"/>
      <c r="C13" s="109">
        <f>IF(SER_hh_tes_in!C13=0,"",SER_hh_tes_in!C13/SER_hh_fec_in!C13)</f>
        <v>1.3857574648558948</v>
      </c>
      <c r="D13" s="109">
        <f>IF(SER_hh_tes_in!D13=0,"",SER_hh_tes_in!D13/SER_hh_fec_in!D13)</f>
        <v>1.3856135838603614</v>
      </c>
      <c r="E13" s="109">
        <f>IF(SER_hh_tes_in!E13=0,"",SER_hh_tes_in!E13/SER_hh_fec_in!E13)</f>
        <v>1.3853556498627999</v>
      </c>
      <c r="F13" s="109">
        <f>IF(SER_hh_tes_in!F13=0,"",SER_hh_tes_in!F13/SER_hh_fec_in!F13)</f>
        <v>1.3853145050527642</v>
      </c>
      <c r="G13" s="109">
        <f>IF(SER_hh_tes_in!G13=0,"",SER_hh_tes_in!G13/SER_hh_fec_in!G13)</f>
        <v>1.3852607726068327</v>
      </c>
      <c r="H13" s="109">
        <f>IF(SER_hh_tes_in!H13=0,"",SER_hh_tes_in!H13/SER_hh_fec_in!H13)</f>
        <v>1.385242967320059</v>
      </c>
      <c r="I13" s="109">
        <f>IF(SER_hh_tes_in!I13=0,"",SER_hh_tes_in!I13/SER_hh_fec_in!I13)</f>
        <v>1.3852252259590692</v>
      </c>
      <c r="J13" s="109">
        <f>IF(SER_hh_tes_in!J13=0,"",SER_hh_tes_in!J13/SER_hh_fec_in!J13)</f>
        <v>1.3851795321194897</v>
      </c>
      <c r="K13" s="109">
        <f>IF(SER_hh_tes_in!K13=0,"",SER_hh_tes_in!K13/SER_hh_fec_in!K13)</f>
        <v>1.3851284031587698</v>
      </c>
      <c r="L13" s="109">
        <f>IF(SER_hh_tes_in!L13=0,"",SER_hh_tes_in!L13/SER_hh_fec_in!L13)</f>
        <v>2.0406410470052183</v>
      </c>
      <c r="M13" s="109">
        <f>IF(SER_hh_tes_in!M13=0,"",SER_hh_tes_in!M13/SER_hh_fec_in!M13)</f>
        <v>2.5743553426229946</v>
      </c>
      <c r="N13" s="109">
        <f>IF(SER_hh_tes_in!N13=0,"",SER_hh_tes_in!N13/SER_hh_fec_in!N13)</f>
        <v>2.9986068343137608</v>
      </c>
      <c r="O13" s="109">
        <f>IF(SER_hh_tes_in!O13=0,"",SER_hh_tes_in!O13/SER_hh_fec_in!O13)</f>
        <v>3.2908063029044037</v>
      </c>
      <c r="P13" s="109">
        <f>IF(SER_hh_tes_in!P13=0,"",SER_hh_tes_in!P13/SER_hh_fec_in!P13)</f>
        <v>3.5157372800568774</v>
      </c>
      <c r="Q13" s="109">
        <f>IF(SER_hh_tes_in!Q13=0,"",SER_hh_tes_in!Q13/SER_hh_fec_in!Q13)</f>
        <v>3.6218561048351177</v>
      </c>
    </row>
    <row r="14" spans="1:17" ht="12" customHeight="1" x14ac:dyDescent="0.25">
      <c r="A14" s="51" t="s">
        <v>104</v>
      </c>
      <c r="B14" s="112"/>
      <c r="C14" s="112" t="str">
        <f>IF(SER_hh_tes_in!C14=0,"",SER_hh_tes_in!C14/SER_hh_fec_in!C14)</f>
        <v/>
      </c>
      <c r="D14" s="112">
        <f>IF(SER_hh_tes_in!D14=0,"",SER_hh_tes_in!D14/SER_hh_fec_in!D14)</f>
        <v>0.82460699900077727</v>
      </c>
      <c r="E14" s="112">
        <f>IF(SER_hh_tes_in!E14=0,"",SER_hh_tes_in!E14/SER_hh_fec_in!E14)</f>
        <v>0.8286255327961668</v>
      </c>
      <c r="F14" s="112" t="str">
        <f>IF(SER_hh_tes_in!F14=0,"",SER_hh_tes_in!F14/SER_hh_fec_in!F14)</f>
        <v/>
      </c>
      <c r="G14" s="112" t="str">
        <f>IF(SER_hh_tes_in!G14=0,"",SER_hh_tes_in!G14/SER_hh_fec_in!G14)</f>
        <v/>
      </c>
      <c r="H14" s="112" t="str">
        <f>IF(SER_hh_tes_in!H14=0,"",SER_hh_tes_in!H14/SER_hh_fec_in!H14)</f>
        <v/>
      </c>
      <c r="I14" s="112" t="str">
        <f>IF(SER_hh_tes_in!I14=0,"",SER_hh_tes_in!I14/SER_hh_fec_in!I14)</f>
        <v/>
      </c>
      <c r="J14" s="112">
        <f>IF(SER_hh_tes_in!J14=0,"",SER_hh_tes_in!J14/SER_hh_fec_in!J14)</f>
        <v>0.85482728191568647</v>
      </c>
      <c r="K14" s="112">
        <f>IF(SER_hh_tes_in!K14=0,"",SER_hh_tes_in!K14/SER_hh_fec_in!K14)</f>
        <v>0.85857173862901515</v>
      </c>
      <c r="L14" s="112">
        <f>IF(SER_hh_tes_in!L14=0,"",SER_hh_tes_in!L14/SER_hh_fec_in!L14)</f>
        <v>0.86318995497239492</v>
      </c>
      <c r="M14" s="112" t="str">
        <f>IF(SER_hh_tes_in!M14=0,"",SER_hh_tes_in!M14/SER_hh_fec_in!M14)</f>
        <v/>
      </c>
      <c r="N14" s="112">
        <f>IF(SER_hh_tes_in!N14=0,"",SER_hh_tes_in!N14/SER_hh_fec_in!N14)</f>
        <v>0.87180394973598174</v>
      </c>
      <c r="O14" s="112" t="str">
        <f>IF(SER_hh_tes_in!O14=0,"",SER_hh_tes_in!O14/SER_hh_fec_in!O14)</f>
        <v/>
      </c>
      <c r="P14" s="112" t="str">
        <f>IF(SER_hh_tes_in!P14=0,"",SER_hh_tes_in!P14/SER_hh_fec_in!P14)</f>
        <v/>
      </c>
      <c r="Q14" s="112">
        <f>IF(SER_hh_tes_in!Q14=0,"",SER_hh_tes_in!Q14/SER_hh_fec_in!Q14)</f>
        <v>0.88334601595296369</v>
      </c>
    </row>
    <row r="15" spans="1:17" ht="12" customHeight="1" x14ac:dyDescent="0.25">
      <c r="A15" s="105" t="s">
        <v>108</v>
      </c>
      <c r="B15" s="114"/>
      <c r="C15" s="114">
        <f>IF(SER_hh_tes_in!C15=0,"",SER_hh_tes_in!C15/SER_hh_fec_in!C15)</f>
        <v>1.0354323439110513</v>
      </c>
      <c r="D15" s="114">
        <f>IF(SER_hh_tes_in!D15=0,"",SER_hh_tes_in!D15/SER_hh_fec_in!D15)</f>
        <v>1.1240688916944437</v>
      </c>
      <c r="E15" s="114">
        <f>IF(SER_hh_tes_in!E15=0,"",SER_hh_tes_in!E15/SER_hh_fec_in!E15)</f>
        <v>1.0000071084774005</v>
      </c>
      <c r="F15" s="114">
        <f>IF(SER_hh_tes_in!F15=0,"",SER_hh_tes_in!F15/SER_hh_fec_in!F15)</f>
        <v>1.0788064632350611</v>
      </c>
      <c r="G15" s="114">
        <f>IF(SER_hh_tes_in!G15=0,"",SER_hh_tes_in!G15/SER_hh_fec_in!G15)</f>
        <v>1.0757534605664856</v>
      </c>
      <c r="H15" s="114">
        <f>IF(SER_hh_tes_in!H15=0,"",SER_hh_tes_in!H15/SER_hh_fec_in!H15)</f>
        <v>1.0717698440942947</v>
      </c>
      <c r="I15" s="114">
        <f>IF(SER_hh_tes_in!I15=0,"",SER_hh_tes_in!I15/SER_hh_fec_in!I15)</f>
        <v>1.06470621718074</v>
      </c>
      <c r="J15" s="114">
        <f>IF(SER_hh_tes_in!J15=0,"",SER_hh_tes_in!J15/SER_hh_fec_in!J15)</f>
        <v>1.0409132204304092</v>
      </c>
      <c r="K15" s="114">
        <f>IF(SER_hh_tes_in!K15=0,"",SER_hh_tes_in!K15/SER_hh_fec_in!K15)</f>
        <v>1.0448561057439967</v>
      </c>
      <c r="L15" s="114">
        <f>IF(SER_hh_tes_in!L15=0,"",SER_hh_tes_in!L15/SER_hh_fec_in!L15)</f>
        <v>1.0514121840298667</v>
      </c>
      <c r="M15" s="114">
        <f>IF(SER_hh_tes_in!M15=0,"",SER_hh_tes_in!M15/SER_hh_fec_in!M15)</f>
        <v>1.0420531011666079</v>
      </c>
      <c r="N15" s="114">
        <f>IF(SER_hh_tes_in!N15=0,"",SER_hh_tes_in!N15/SER_hh_fec_in!N15)</f>
        <v>1.0384217365012278</v>
      </c>
      <c r="O15" s="114">
        <f>IF(SER_hh_tes_in!O15=0,"",SER_hh_tes_in!O15/SER_hh_fec_in!O15)</f>
        <v>1.0316550013185972</v>
      </c>
      <c r="P15" s="114">
        <f>IF(SER_hh_tes_in!P15=0,"",SER_hh_tes_in!P15/SER_hh_fec_in!P15)</f>
        <v>1.0512823511176947</v>
      </c>
      <c r="Q15" s="114">
        <f>IF(SER_hh_tes_in!Q15=0,"",SER_hh_tes_in!Q15/SER_hh_fec_in!Q15)</f>
        <v>1.0617275283572263</v>
      </c>
    </row>
    <row r="16" spans="1:17" ht="12.95" customHeight="1" x14ac:dyDescent="0.25">
      <c r="A16" s="90" t="s">
        <v>102</v>
      </c>
      <c r="B16" s="110"/>
      <c r="C16" s="110">
        <f>IF(SER_hh_tes_in!C16=0,"",SER_hh_tes_in!C16/SER_hh_fec_in!C16)</f>
        <v>1.5784021481956443</v>
      </c>
      <c r="D16" s="110">
        <f>IF(SER_hh_tes_in!D16=0,"",SER_hh_tes_in!D16/SER_hh_fec_in!D16)</f>
        <v>1.6621900740383397</v>
      </c>
      <c r="E16" s="110">
        <f>IF(SER_hh_tes_in!E16=0,"",SER_hh_tes_in!E16/SER_hh_fec_in!E16)</f>
        <v>1.7337107322436296</v>
      </c>
      <c r="F16" s="110">
        <f>IF(SER_hh_tes_in!F16=0,"",SER_hh_tes_in!F16/SER_hh_fec_in!F16)</f>
        <v>1.8067193664835077</v>
      </c>
      <c r="G16" s="110">
        <f>IF(SER_hh_tes_in!G16=0,"",SER_hh_tes_in!G16/SER_hh_fec_in!G16)</f>
        <v>1.8764071600710928</v>
      </c>
      <c r="H16" s="110">
        <f>IF(SER_hh_tes_in!H16=0,"",SER_hh_tes_in!H16/SER_hh_fec_in!H16)</f>
        <v>1.9467688929123668</v>
      </c>
      <c r="I16" s="110">
        <f>IF(SER_hh_tes_in!I16=0,"",SER_hh_tes_in!I16/SER_hh_fec_in!I16)</f>
        <v>2.0189947561251915</v>
      </c>
      <c r="J16" s="110">
        <f>IF(SER_hh_tes_in!J16=0,"",SER_hh_tes_in!J16/SER_hh_fec_in!J16)</f>
        <v>2.0826356942289879</v>
      </c>
      <c r="K16" s="110">
        <f>IF(SER_hh_tes_in!K16=0,"",SER_hh_tes_in!K16/SER_hh_fec_in!K16)</f>
        <v>2.1501814285440308</v>
      </c>
      <c r="L16" s="110">
        <f>IF(SER_hh_tes_in!L16=0,"",SER_hh_tes_in!L16/SER_hh_fec_in!L16)</f>
        <v>2.2215757873464406</v>
      </c>
      <c r="M16" s="110">
        <f>IF(SER_hh_tes_in!M16=0,"",SER_hh_tes_in!M16/SER_hh_fec_in!M16)</f>
        <v>2.2962894704762857</v>
      </c>
      <c r="N16" s="110">
        <f>IF(SER_hh_tes_in!N16=0,"",SER_hh_tes_in!N16/SER_hh_fec_in!N16)</f>
        <v>2.4004736100421127</v>
      </c>
      <c r="O16" s="110">
        <f>IF(SER_hh_tes_in!O16=0,"",SER_hh_tes_in!O16/SER_hh_fec_in!O16)</f>
        <v>2.5369910561217708</v>
      </c>
      <c r="P16" s="110">
        <f>IF(SER_hh_tes_in!P16=0,"",SER_hh_tes_in!P16/SER_hh_fec_in!P16)</f>
        <v>2.7457983749248203</v>
      </c>
      <c r="Q16" s="110">
        <f>IF(SER_hh_tes_in!Q16=0,"",SER_hh_tes_in!Q16/SER_hh_fec_in!Q16)</f>
        <v>3.0700154418653511</v>
      </c>
    </row>
    <row r="17" spans="1:17" ht="12.95" customHeight="1" x14ac:dyDescent="0.25">
      <c r="A17" s="88" t="s">
        <v>101</v>
      </c>
      <c r="B17" s="113"/>
      <c r="C17" s="113">
        <f>IF(SER_hh_tes_in!C17=0,"",SER_hh_tes_in!C17/SER_hh_fec_in!C17)</f>
        <v>2.0283652965182362</v>
      </c>
      <c r="D17" s="113">
        <f>IF(SER_hh_tes_in!D17=0,"",SER_hh_tes_in!D17/SER_hh_fec_in!D17)</f>
        <v>2.0480555445717359</v>
      </c>
      <c r="E17" s="113">
        <f>IF(SER_hh_tes_in!E17=0,"",SER_hh_tes_in!E17/SER_hh_fec_in!E17)</f>
        <v>2.0713594165076081</v>
      </c>
      <c r="F17" s="113">
        <f>IF(SER_hh_tes_in!F17=0,"",SER_hh_tes_in!F17/SER_hh_fec_in!F17)</f>
        <v>2.0955956725091647</v>
      </c>
      <c r="G17" s="113">
        <f>IF(SER_hh_tes_in!G17=0,"",SER_hh_tes_in!G17/SER_hh_fec_in!G17)</f>
        <v>2.122775683664393</v>
      </c>
      <c r="H17" s="113">
        <f>IF(SER_hh_tes_in!H17=0,"",SER_hh_tes_in!H17/SER_hh_fec_in!H17)</f>
        <v>2.1548953946669736</v>
      </c>
      <c r="I17" s="113">
        <f>IF(SER_hh_tes_in!I17=0,"",SER_hh_tes_in!I17/SER_hh_fec_in!I17)</f>
        <v>2.1927954375151608</v>
      </c>
      <c r="J17" s="113">
        <f>IF(SER_hh_tes_in!J17=0,"",SER_hh_tes_in!J17/SER_hh_fec_in!J17)</f>
        <v>2.239163078291396</v>
      </c>
      <c r="K17" s="113">
        <f>IF(SER_hh_tes_in!K17=0,"",SER_hh_tes_in!K17/SER_hh_fec_in!K17)</f>
        <v>2.2958286475224154</v>
      </c>
      <c r="L17" s="113">
        <f>IF(SER_hh_tes_in!L17=0,"",SER_hh_tes_in!L17/SER_hh_fec_in!L17)</f>
        <v>2.3653912681434814</v>
      </c>
      <c r="M17" s="113">
        <f>IF(SER_hh_tes_in!M17=0,"",SER_hh_tes_in!M17/SER_hh_fec_in!M17)</f>
        <v>2.4609685701396815</v>
      </c>
      <c r="N17" s="113">
        <f>IF(SER_hh_tes_in!N17=0,"",SER_hh_tes_in!N17/SER_hh_fec_in!N17)</f>
        <v>2.594427602559255</v>
      </c>
      <c r="O17" s="113">
        <f>IF(SER_hh_tes_in!O17=0,"",SER_hh_tes_in!O17/SER_hh_fec_in!O17)</f>
        <v>2.7836842817806891</v>
      </c>
      <c r="P17" s="113">
        <f>IF(SER_hh_tes_in!P17=0,"",SER_hh_tes_in!P17/SER_hh_fec_in!P17)</f>
        <v>3.0518395147424253</v>
      </c>
      <c r="Q17" s="113">
        <f>IF(SER_hh_tes_in!Q17=0,"",SER_hh_tes_in!Q17/SER_hh_fec_in!Q17)</f>
        <v>3.4401936780568128</v>
      </c>
    </row>
    <row r="18" spans="1:17" ht="12" customHeight="1" x14ac:dyDescent="0.25">
      <c r="A18" s="88" t="s">
        <v>100</v>
      </c>
      <c r="B18" s="113"/>
      <c r="C18" s="113">
        <f>IF(SER_hh_tes_in!C18=0,"",SER_hh_tes_in!C18/SER_hh_fec_in!C18)</f>
        <v>1.5783054442923259</v>
      </c>
      <c r="D18" s="113">
        <f>IF(SER_hh_tes_in!D18=0,"",SER_hh_tes_in!D18/SER_hh_fec_in!D18)</f>
        <v>1.6621083991761685</v>
      </c>
      <c r="E18" s="113">
        <f>IF(SER_hh_tes_in!E18=0,"",SER_hh_tes_in!E18/SER_hh_fec_in!E18)</f>
        <v>1.7330361928557403</v>
      </c>
      <c r="F18" s="113">
        <f>IF(SER_hh_tes_in!F18=0,"",SER_hh_tes_in!F18/SER_hh_fec_in!F18)</f>
        <v>1.8061589258650372</v>
      </c>
      <c r="G18" s="113">
        <f>IF(SER_hh_tes_in!G18=0,"",SER_hh_tes_in!G18/SER_hh_fec_in!G18)</f>
        <v>1.8757889420878888</v>
      </c>
      <c r="H18" s="113">
        <f>IF(SER_hh_tes_in!H18=0,"",SER_hh_tes_in!H18/SER_hh_fec_in!H18)</f>
        <v>1.9464488143469076</v>
      </c>
      <c r="I18" s="113">
        <f>IF(SER_hh_tes_in!I18=0,"",SER_hh_tes_in!I18/SER_hh_fec_in!I18)</f>
        <v>2.0180411768366282</v>
      </c>
      <c r="J18" s="113">
        <f>IF(SER_hh_tes_in!J18=0,"",SER_hh_tes_in!J18/SER_hh_fec_in!J18)</f>
        <v>2.0817882199460063</v>
      </c>
      <c r="K18" s="113">
        <f>IF(SER_hh_tes_in!K18=0,"",SER_hh_tes_in!K18/SER_hh_fec_in!K18)</f>
        <v>2.1494363572197033</v>
      </c>
      <c r="L18" s="113">
        <f>IF(SER_hh_tes_in!L18=0,"",SER_hh_tes_in!L18/SER_hh_fec_in!L18)</f>
        <v>2.2201725553682463</v>
      </c>
      <c r="M18" s="113">
        <f>IF(SER_hh_tes_in!M18=0,"",SER_hh_tes_in!M18/SER_hh_fec_in!M18)</f>
        <v>2.2956504880473463</v>
      </c>
      <c r="N18" s="113">
        <f>IF(SER_hh_tes_in!N18=0,"",SER_hh_tes_in!N18/SER_hh_fec_in!N18)</f>
        <v>2.3952240896458221</v>
      </c>
      <c r="O18" s="113">
        <f>IF(SER_hh_tes_in!O18=0,"",SER_hh_tes_in!O18/SER_hh_fec_in!O18)</f>
        <v>2.5253734253694038</v>
      </c>
      <c r="P18" s="113">
        <f>IF(SER_hh_tes_in!P18=0,"",SER_hh_tes_in!P18/SER_hh_fec_in!P18)</f>
        <v>2.7337085743868608</v>
      </c>
      <c r="Q18" s="113">
        <f>IF(SER_hh_tes_in!Q18=0,"",SER_hh_tes_in!Q18/SER_hh_fec_in!Q18)</f>
        <v>3.0481207551435325</v>
      </c>
    </row>
    <row r="19" spans="1:17" ht="12.95" customHeight="1" x14ac:dyDescent="0.25">
      <c r="A19" s="90" t="s">
        <v>47</v>
      </c>
      <c r="B19" s="110"/>
      <c r="C19" s="110">
        <f>IF(SER_hh_tes_in!C19=0,"",SER_hh_tes_in!C19/SER_hh_fec_in!C19)</f>
        <v>0.63236673903755625</v>
      </c>
      <c r="D19" s="110">
        <f>IF(SER_hh_tes_in!D19=0,"",SER_hh_tes_in!D19/SER_hh_fec_in!D19)</f>
        <v>0.65185906604227417</v>
      </c>
      <c r="E19" s="110">
        <f>IF(SER_hh_tes_in!E19=0,"",SER_hh_tes_in!E19/SER_hh_fec_in!E19)</f>
        <v>0.81559512606952844</v>
      </c>
      <c r="F19" s="110">
        <f>IF(SER_hh_tes_in!F19=0,"",SER_hh_tes_in!F19/SER_hh_fec_in!F19)</f>
        <v>0.75809232498407053</v>
      </c>
      <c r="G19" s="110">
        <f>IF(SER_hh_tes_in!G19=0,"",SER_hh_tes_in!G19/SER_hh_fec_in!G19)</f>
        <v>0.66653865258326117</v>
      </c>
      <c r="H19" s="110">
        <f>IF(SER_hh_tes_in!H19=0,"",SER_hh_tes_in!H19/SER_hh_fec_in!H19)</f>
        <v>0.70261881046196784</v>
      </c>
      <c r="I19" s="110">
        <f>IF(SER_hh_tes_in!I19=0,"",SER_hh_tes_in!I19/SER_hh_fec_in!I19)</f>
        <v>0.74131014823523433</v>
      </c>
      <c r="J19" s="110">
        <f>IF(SER_hh_tes_in!J19=0,"",SER_hh_tes_in!J19/SER_hh_fec_in!J19)</f>
        <v>0.7165457185812395</v>
      </c>
      <c r="K19" s="110">
        <f>IF(SER_hh_tes_in!K19=0,"",SER_hh_tes_in!K19/SER_hh_fec_in!K19)</f>
        <v>0.71028914207771843</v>
      </c>
      <c r="L19" s="110">
        <f>IF(SER_hh_tes_in!L19=0,"",SER_hh_tes_in!L19/SER_hh_fec_in!L19)</f>
        <v>0.72530928346045609</v>
      </c>
      <c r="M19" s="110">
        <f>IF(SER_hh_tes_in!M19=0,"",SER_hh_tes_in!M19/SER_hh_fec_in!M19)</f>
        <v>0.70152153417932261</v>
      </c>
      <c r="N19" s="110">
        <f>IF(SER_hh_tes_in!N19=0,"",SER_hh_tes_in!N19/SER_hh_fec_in!N19)</f>
        <v>0.7367205192278381</v>
      </c>
      <c r="O19" s="110">
        <f>IF(SER_hh_tes_in!O19=0,"",SER_hh_tes_in!O19/SER_hh_fec_in!O19)</f>
        <v>0.77126996270770654</v>
      </c>
      <c r="P19" s="110">
        <f>IF(SER_hh_tes_in!P19=0,"",SER_hh_tes_in!P19/SER_hh_fec_in!P19)</f>
        <v>0.6848179645373188</v>
      </c>
      <c r="Q19" s="110">
        <f>IF(SER_hh_tes_in!Q19=0,"",SER_hh_tes_in!Q19/SER_hh_fec_in!Q19)</f>
        <v>0.70805470595162745</v>
      </c>
    </row>
    <row r="20" spans="1:17" ht="12" customHeight="1" x14ac:dyDescent="0.25">
      <c r="A20" s="88" t="s">
        <v>38</v>
      </c>
      <c r="B20" s="109"/>
      <c r="C20" s="109" t="str">
        <f>IF(SER_hh_tes_in!C20=0,"",SER_hh_tes_in!C20/SER_hh_fec_in!C20)</f>
        <v/>
      </c>
      <c r="D20" s="109" t="str">
        <f>IF(SER_hh_tes_in!D20=0,"",SER_hh_tes_in!D20/SER_hh_fec_in!D20)</f>
        <v/>
      </c>
      <c r="E20" s="109" t="str">
        <f>IF(SER_hh_tes_in!E20=0,"",SER_hh_tes_in!E20/SER_hh_fec_in!E20)</f>
        <v/>
      </c>
      <c r="F20" s="109" t="str">
        <f>IF(SER_hh_tes_in!F20=0,"",SER_hh_tes_in!F20/SER_hh_fec_in!F20)</f>
        <v/>
      </c>
      <c r="G20" s="109" t="str">
        <f>IF(SER_hh_tes_in!G20=0,"",SER_hh_tes_in!G20/SER_hh_fec_in!G20)</f>
        <v/>
      </c>
      <c r="H20" s="109" t="str">
        <f>IF(SER_hh_tes_in!H20=0,"",SER_hh_tes_in!H20/SER_hh_fec_in!H20)</f>
        <v/>
      </c>
      <c r="I20" s="109" t="str">
        <f>IF(SER_hh_tes_in!I20=0,"",SER_hh_tes_in!I20/SER_hh_fec_in!I20)</f>
        <v/>
      </c>
      <c r="J20" s="109" t="str">
        <f>IF(SER_hh_tes_in!J20=0,"",SER_hh_tes_in!J20/SER_hh_fec_in!J20)</f>
        <v/>
      </c>
      <c r="K20" s="109" t="str">
        <f>IF(SER_hh_tes_in!K20=0,"",SER_hh_tes_in!K20/SER_hh_fec_in!K20)</f>
        <v/>
      </c>
      <c r="L20" s="109" t="str">
        <f>IF(SER_hh_tes_in!L20=0,"",SER_hh_tes_in!L20/SER_hh_fec_in!L20)</f>
        <v/>
      </c>
      <c r="M20" s="109" t="str">
        <f>IF(SER_hh_tes_in!M20=0,"",SER_hh_tes_in!M20/SER_hh_fec_in!M20)</f>
        <v/>
      </c>
      <c r="N20" s="109" t="str">
        <f>IF(SER_hh_tes_in!N20=0,"",SER_hh_tes_in!N20/SER_hh_fec_in!N20)</f>
        <v/>
      </c>
      <c r="O20" s="109" t="str">
        <f>IF(SER_hh_tes_in!O20=0,"",SER_hh_tes_in!O20/SER_hh_fec_in!O20)</f>
        <v/>
      </c>
      <c r="P20" s="109" t="str">
        <f>IF(SER_hh_tes_in!P20=0,"",SER_hh_tes_in!P20/SER_hh_fec_in!P20)</f>
        <v/>
      </c>
      <c r="Q20" s="109" t="str">
        <f>IF(SER_hh_tes_in!Q20=0,"",SER_hh_tes_in!Q20/SER_hh_fec_in!Q20)</f>
        <v/>
      </c>
    </row>
    <row r="21" spans="1:17" s="28" customFormat="1" ht="12" customHeight="1" x14ac:dyDescent="0.25">
      <c r="A21" s="88" t="s">
        <v>66</v>
      </c>
      <c r="B21" s="109"/>
      <c r="C21" s="109">
        <f>IF(SER_hh_tes_in!C21=0,"",SER_hh_tes_in!C21/SER_hh_fec_in!C21)</f>
        <v>0.62799793445177177</v>
      </c>
      <c r="D21" s="109">
        <f>IF(SER_hh_tes_in!D21=0,"",SER_hh_tes_in!D21/SER_hh_fec_in!D21)</f>
        <v>0.63190033839838211</v>
      </c>
      <c r="E21" s="109">
        <f>IF(SER_hh_tes_in!E21=0,"",SER_hh_tes_in!E21/SER_hh_fec_in!E21)</f>
        <v>0.63508156991405984</v>
      </c>
      <c r="F21" s="109">
        <f>IF(SER_hh_tes_in!F21=0,"",SER_hh_tes_in!F21/SER_hh_fec_in!F21)</f>
        <v>0.63890681449251729</v>
      </c>
      <c r="G21" s="109">
        <f>IF(SER_hh_tes_in!G21=0,"",SER_hh_tes_in!G21/SER_hh_fec_in!G21)</f>
        <v>0.64225965037937327</v>
      </c>
      <c r="H21" s="109">
        <f>IF(SER_hh_tes_in!H21=0,"",SER_hh_tes_in!H21/SER_hh_fec_in!H21)</f>
        <v>0.64718923044794086</v>
      </c>
      <c r="I21" s="109">
        <f>IF(SER_hh_tes_in!I21=0,"",SER_hh_tes_in!I21/SER_hh_fec_in!I21)</f>
        <v>0.64315679347508281</v>
      </c>
      <c r="J21" s="109" t="str">
        <f>IF(SER_hh_tes_in!J21=0,"",SER_hh_tes_in!J21/SER_hh_fec_in!J21)</f>
        <v/>
      </c>
      <c r="K21" s="109">
        <f>IF(SER_hh_tes_in!K21=0,"",SER_hh_tes_in!K21/SER_hh_fec_in!K21)</f>
        <v>0.65214108530692727</v>
      </c>
      <c r="L21" s="109">
        <f>IF(SER_hh_tes_in!L21=0,"",SER_hh_tes_in!L21/SER_hh_fec_in!L21)</f>
        <v>0.65717738267096515</v>
      </c>
      <c r="M21" s="109">
        <f>IF(SER_hh_tes_in!M21=0,"",SER_hh_tes_in!M21/SER_hh_fec_in!M21)</f>
        <v>0.6636077394672274</v>
      </c>
      <c r="N21" s="109" t="str">
        <f>IF(SER_hh_tes_in!N21=0,"",SER_hh_tes_in!N21/SER_hh_fec_in!N21)</f>
        <v/>
      </c>
      <c r="O21" s="109" t="str">
        <f>IF(SER_hh_tes_in!O21=0,"",SER_hh_tes_in!O21/SER_hh_fec_in!O21)</f>
        <v/>
      </c>
      <c r="P21" s="109">
        <f>IF(SER_hh_tes_in!P21=0,"",SER_hh_tes_in!P21/SER_hh_fec_in!P21)</f>
        <v>0.66526681287334333</v>
      </c>
      <c r="Q21" s="109" t="str">
        <f>IF(SER_hh_tes_in!Q21=0,"",SER_hh_tes_in!Q21/SER_hh_fec_in!Q21)</f>
        <v/>
      </c>
    </row>
    <row r="22" spans="1:17" ht="12" customHeight="1" x14ac:dyDescent="0.25">
      <c r="A22" s="88" t="s">
        <v>99</v>
      </c>
      <c r="B22" s="109"/>
      <c r="C22" s="109">
        <f>IF(SER_hh_tes_in!C22=0,"",SER_hh_tes_in!C22/SER_hh_fec_in!C22)</f>
        <v>0.60854657729109363</v>
      </c>
      <c r="D22" s="109">
        <f>IF(SER_hh_tes_in!D22=0,"",SER_hh_tes_in!D22/SER_hh_fec_in!D22)</f>
        <v>0.61226283245797286</v>
      </c>
      <c r="E22" s="109">
        <f>IF(SER_hh_tes_in!E22=0,"",SER_hh_tes_in!E22/SER_hh_fec_in!E22)</f>
        <v>0.61484398747572111</v>
      </c>
      <c r="F22" s="109">
        <f>IF(SER_hh_tes_in!F22=0,"",SER_hh_tes_in!F22/SER_hh_fec_in!F22)</f>
        <v>0.61673693169956756</v>
      </c>
      <c r="G22" s="109">
        <f>IF(SER_hh_tes_in!G22=0,"",SER_hh_tes_in!G22/SER_hh_fec_in!G22)</f>
        <v>0.61963430172205303</v>
      </c>
      <c r="H22" s="109">
        <f>IF(SER_hh_tes_in!H22=0,"",SER_hh_tes_in!H22/SER_hh_fec_in!H22)</f>
        <v>0.62733452028390613</v>
      </c>
      <c r="I22" s="109">
        <f>IF(SER_hh_tes_in!I22=0,"",SER_hh_tes_in!I22/SER_hh_fec_in!I22)</f>
        <v>0.62907302638255136</v>
      </c>
      <c r="J22" s="109">
        <f>IF(SER_hh_tes_in!J22=0,"",SER_hh_tes_in!J22/SER_hh_fec_in!J22)</f>
        <v>0.63548156186314719</v>
      </c>
      <c r="K22" s="109">
        <f>IF(SER_hh_tes_in!K22=0,"",SER_hh_tes_in!K22/SER_hh_fec_in!K22)</f>
        <v>0.63793099668604336</v>
      </c>
      <c r="L22" s="109">
        <f>IF(SER_hh_tes_in!L22=0,"",SER_hh_tes_in!L22/SER_hh_fec_in!L22)</f>
        <v>0.64077679726362802</v>
      </c>
      <c r="M22" s="109">
        <f>IF(SER_hh_tes_in!M22=0,"",SER_hh_tes_in!M22/SER_hh_fec_in!M22)</f>
        <v>0.64405990349236386</v>
      </c>
      <c r="N22" s="109">
        <f>IF(SER_hh_tes_in!N22=0,"",SER_hh_tes_in!N22/SER_hh_fec_in!N22)</f>
        <v>0.64504547770344711</v>
      </c>
      <c r="O22" s="109">
        <f>IF(SER_hh_tes_in!O22=0,"",SER_hh_tes_in!O22/SER_hh_fec_in!O22)</f>
        <v>0.6454610913653428</v>
      </c>
      <c r="P22" s="109">
        <f>IF(SER_hh_tes_in!P22=0,"",SER_hh_tes_in!P22/SER_hh_fec_in!P22)</f>
        <v>0.64561198600379777</v>
      </c>
      <c r="Q22" s="109">
        <f>IF(SER_hh_tes_in!Q22=0,"",SER_hh_tes_in!Q22/SER_hh_fec_in!Q22)</f>
        <v>0.64571457412283095</v>
      </c>
    </row>
    <row r="23" spans="1:17" ht="12" customHeight="1" x14ac:dyDescent="0.25">
      <c r="A23" s="88" t="s">
        <v>98</v>
      </c>
      <c r="B23" s="109"/>
      <c r="C23" s="109">
        <f>IF(SER_hh_tes_in!C23=0,"",SER_hh_tes_in!C23/SER_hh_fec_in!C23)</f>
        <v>0.6523756456690355</v>
      </c>
      <c r="D23" s="109">
        <f>IF(SER_hh_tes_in!D23=0,"",SER_hh_tes_in!D23/SER_hh_fec_in!D23)</f>
        <v>0.65619360338026433</v>
      </c>
      <c r="E23" s="109">
        <f>IF(SER_hh_tes_in!E23=0,"",SER_hh_tes_in!E23/SER_hh_fec_in!E23)</f>
        <v>0.65928786989548782</v>
      </c>
      <c r="F23" s="109">
        <f>IF(SER_hh_tes_in!F23=0,"",SER_hh_tes_in!F23/SER_hh_fec_in!F23)</f>
        <v>0.65695160207896941</v>
      </c>
      <c r="G23" s="109">
        <f>IF(SER_hh_tes_in!G23=0,"",SER_hh_tes_in!G23/SER_hh_fec_in!G23)</f>
        <v>0.66507351308178397</v>
      </c>
      <c r="H23" s="109">
        <f>IF(SER_hh_tes_in!H23=0,"",SER_hh_tes_in!H23/SER_hh_fec_in!H23)</f>
        <v>0.67223357181963361</v>
      </c>
      <c r="I23" s="109">
        <f>IF(SER_hh_tes_in!I23=0,"",SER_hh_tes_in!I23/SER_hh_fec_in!I23)</f>
        <v>0.67527248193249245</v>
      </c>
      <c r="J23" s="109">
        <f>IF(SER_hh_tes_in!J23=0,"",SER_hh_tes_in!J23/SER_hh_fec_in!J23)</f>
        <v>0.68103470464620697</v>
      </c>
      <c r="K23" s="109">
        <f>IF(SER_hh_tes_in!K23=0,"",SER_hh_tes_in!K23/SER_hh_fec_in!K23)</f>
        <v>0.68388891795024775</v>
      </c>
      <c r="L23" s="109">
        <f>IF(SER_hh_tes_in!L23=0,"",SER_hh_tes_in!L23/SER_hh_fec_in!L23)</f>
        <v>0.6874578125752896</v>
      </c>
      <c r="M23" s="109">
        <f>IF(SER_hh_tes_in!M23=0,"",SER_hh_tes_in!M23/SER_hh_fec_in!M23)</f>
        <v>0.6900984694736646</v>
      </c>
      <c r="N23" s="109">
        <f>IF(SER_hh_tes_in!N23=0,"",SER_hh_tes_in!N23/SER_hh_fec_in!N23)</f>
        <v>0.69107555366782836</v>
      </c>
      <c r="O23" s="109">
        <f>IF(SER_hh_tes_in!O23=0,"",SER_hh_tes_in!O23/SER_hh_fec_in!O23)</f>
        <v>0.69152521954727353</v>
      </c>
      <c r="P23" s="109">
        <f>IF(SER_hh_tes_in!P23=0,"",SER_hh_tes_in!P23/SER_hh_fec_in!P23)</f>
        <v>0.69170721407230873</v>
      </c>
      <c r="Q23" s="109">
        <f>IF(SER_hh_tes_in!Q23=0,"",SER_hh_tes_in!Q23/SER_hh_fec_in!Q23)</f>
        <v>0.69177214106519314</v>
      </c>
    </row>
    <row r="24" spans="1:17" ht="12" customHeight="1" x14ac:dyDescent="0.25">
      <c r="A24" s="88" t="s">
        <v>34</v>
      </c>
      <c r="B24" s="109"/>
      <c r="C24" s="109" t="str">
        <f>IF(SER_hh_tes_in!C24=0,"",SER_hh_tes_in!C24/SER_hh_fec_in!C24)</f>
        <v/>
      </c>
      <c r="D24" s="109" t="str">
        <f>IF(SER_hh_tes_in!D24=0,"",SER_hh_tes_in!D24/SER_hh_fec_in!D24)</f>
        <v/>
      </c>
      <c r="E24" s="109" t="str">
        <f>IF(SER_hh_tes_in!E24=0,"",SER_hh_tes_in!E24/SER_hh_fec_in!E24)</f>
        <v/>
      </c>
      <c r="F24" s="109" t="str">
        <f>IF(SER_hh_tes_in!F24=0,"",SER_hh_tes_in!F24/SER_hh_fec_in!F24)</f>
        <v/>
      </c>
      <c r="G24" s="109" t="str">
        <f>IF(SER_hh_tes_in!G24=0,"",SER_hh_tes_in!G24/SER_hh_fec_in!G24)</f>
        <v/>
      </c>
      <c r="H24" s="109" t="str">
        <f>IF(SER_hh_tes_in!H24=0,"",SER_hh_tes_in!H24/SER_hh_fec_in!H24)</f>
        <v/>
      </c>
      <c r="I24" s="109" t="str">
        <f>IF(SER_hh_tes_in!I24=0,"",SER_hh_tes_in!I24/SER_hh_fec_in!I24)</f>
        <v/>
      </c>
      <c r="J24" s="109" t="str">
        <f>IF(SER_hh_tes_in!J24=0,"",SER_hh_tes_in!J24/SER_hh_fec_in!J24)</f>
        <v/>
      </c>
      <c r="K24" s="109" t="str">
        <f>IF(SER_hh_tes_in!K24=0,"",SER_hh_tes_in!K24/SER_hh_fec_in!K24)</f>
        <v/>
      </c>
      <c r="L24" s="109" t="str">
        <f>IF(SER_hh_tes_in!L24=0,"",SER_hh_tes_in!L24/SER_hh_fec_in!L24)</f>
        <v/>
      </c>
      <c r="M24" s="109" t="str">
        <f>IF(SER_hh_tes_in!M24=0,"",SER_hh_tes_in!M24/SER_hh_fec_in!M24)</f>
        <v/>
      </c>
      <c r="N24" s="109" t="str">
        <f>IF(SER_hh_tes_in!N24=0,"",SER_hh_tes_in!N24/SER_hh_fec_in!N24)</f>
        <v/>
      </c>
      <c r="O24" s="109" t="str">
        <f>IF(SER_hh_tes_in!O24=0,"",SER_hh_tes_in!O24/SER_hh_fec_in!O24)</f>
        <v/>
      </c>
      <c r="P24" s="109" t="str">
        <f>IF(SER_hh_tes_in!P24=0,"",SER_hh_tes_in!P24/SER_hh_fec_in!P24)</f>
        <v/>
      </c>
      <c r="Q24" s="109" t="str">
        <f>IF(SER_hh_tes_in!Q24=0,"",SER_hh_tes_in!Q24/SER_hh_fec_in!Q24)</f>
        <v/>
      </c>
    </row>
    <row r="25" spans="1:17" ht="12" customHeight="1" x14ac:dyDescent="0.25">
      <c r="A25" s="88" t="s">
        <v>42</v>
      </c>
      <c r="B25" s="109"/>
      <c r="C25" s="109" t="str">
        <f>IF(SER_hh_tes_in!C25=0,"",SER_hh_tes_in!C25/SER_hh_fec_in!C25)</f>
        <v/>
      </c>
      <c r="D25" s="109" t="str">
        <f>IF(SER_hh_tes_in!D25=0,"",SER_hh_tes_in!D25/SER_hh_fec_in!D25)</f>
        <v/>
      </c>
      <c r="E25" s="109">
        <f>IF(SER_hh_tes_in!E25=0,"",SER_hh_tes_in!E25/SER_hh_fec_in!E25)</f>
        <v>0.83848711797446374</v>
      </c>
      <c r="F25" s="109">
        <f>IF(SER_hh_tes_in!F25=0,"",SER_hh_tes_in!F25/SER_hh_fec_in!F25)</f>
        <v>0.84336505405499496</v>
      </c>
      <c r="G25" s="109">
        <f>IF(SER_hh_tes_in!G25=0,"",SER_hh_tes_in!G25/SER_hh_fec_in!G25)</f>
        <v>0.84796726658994082</v>
      </c>
      <c r="H25" s="109">
        <f>IF(SER_hh_tes_in!H25=0,"",SER_hh_tes_in!H25/SER_hh_fec_in!H25)</f>
        <v>0.85404356148010918</v>
      </c>
      <c r="I25" s="109">
        <f>IF(SER_hh_tes_in!I25=0,"",SER_hh_tes_in!I25/SER_hh_fec_in!I25)</f>
        <v>0.86006696215547307</v>
      </c>
      <c r="J25" s="109">
        <f>IF(SER_hh_tes_in!J25=0,"",SER_hh_tes_in!J25/SER_hh_fec_in!J25)</f>
        <v>0.86501307053217047</v>
      </c>
      <c r="K25" s="109">
        <f>IF(SER_hh_tes_in!K25=0,"",SER_hh_tes_in!K25/SER_hh_fec_in!K25)</f>
        <v>0.86887308244393413</v>
      </c>
      <c r="L25" s="109">
        <f>IF(SER_hh_tes_in!L25=0,"",SER_hh_tes_in!L25/SER_hh_fec_in!L25)</f>
        <v>0.87364424753146586</v>
      </c>
      <c r="M25" s="109">
        <f>IF(SER_hh_tes_in!M25=0,"",SER_hh_tes_in!M25/SER_hh_fec_in!M25)</f>
        <v>0.87580460800495763</v>
      </c>
      <c r="N25" s="109" t="str">
        <f>IF(SER_hh_tes_in!N25=0,"",SER_hh_tes_in!N25/SER_hh_fec_in!N25)</f>
        <v/>
      </c>
      <c r="O25" s="109" t="str">
        <f>IF(SER_hh_tes_in!O25=0,"",SER_hh_tes_in!O25/SER_hh_fec_in!O25)</f>
        <v/>
      </c>
      <c r="P25" s="109">
        <f>IF(SER_hh_tes_in!P25=0,"",SER_hh_tes_in!P25/SER_hh_fec_in!P25)</f>
        <v>0.87804358538901572</v>
      </c>
      <c r="Q25" s="109" t="str">
        <f>IF(SER_hh_tes_in!Q25=0,"",SER_hh_tes_in!Q25/SER_hh_fec_in!Q25)</f>
        <v/>
      </c>
    </row>
    <row r="26" spans="1:17" ht="12" customHeight="1" x14ac:dyDescent="0.25">
      <c r="A26" s="88" t="s">
        <v>30</v>
      </c>
      <c r="B26" s="112"/>
      <c r="C26" s="112" t="str">
        <f>IF(SER_hh_tes_in!C26=0,"",SER_hh_tes_in!C26/SER_hh_fec_in!C26)</f>
        <v/>
      </c>
      <c r="D26" s="112">
        <f>IF(SER_hh_tes_in!D26=0,"",SER_hh_tes_in!D26/SER_hh_fec_in!D26)</f>
        <v>0.80520367818067229</v>
      </c>
      <c r="E26" s="112" t="str">
        <f>IF(SER_hh_tes_in!E26=0,"",SER_hh_tes_in!E26/SER_hh_fec_in!E26)</f>
        <v/>
      </c>
      <c r="F26" s="112">
        <f>IF(SER_hh_tes_in!F26=0,"",SER_hh_tes_in!F26/SER_hh_fec_in!F26)</f>
        <v>0.81440361418812801</v>
      </c>
      <c r="G26" s="112">
        <f>IF(SER_hh_tes_in!G26=0,"",SER_hh_tes_in!G26/SER_hh_fec_in!G26)</f>
        <v>0.81566558156987468</v>
      </c>
      <c r="H26" s="112">
        <f>IF(SER_hh_tes_in!H26=0,"",SER_hh_tes_in!H26/SER_hh_fec_in!H26)</f>
        <v>0.8251564603775412</v>
      </c>
      <c r="I26" s="112">
        <f>IF(SER_hh_tes_in!I26=0,"",SER_hh_tes_in!I26/SER_hh_fec_in!I26)</f>
        <v>0.83089375055340031</v>
      </c>
      <c r="J26" s="112">
        <f>IF(SER_hh_tes_in!J26=0,"",SER_hh_tes_in!J26/SER_hh_fec_in!J26)</f>
        <v>0.8358439538567678</v>
      </c>
      <c r="K26" s="112">
        <f>IF(SER_hh_tes_in!K26=0,"",SER_hh_tes_in!K26/SER_hh_fec_in!K26)</f>
        <v>0.83943981131345569</v>
      </c>
      <c r="L26" s="112">
        <f>IF(SER_hh_tes_in!L26=0,"",SER_hh_tes_in!L26/SER_hh_fec_in!L26)</f>
        <v>0.84388179247903861</v>
      </c>
      <c r="M26" s="112">
        <f>IF(SER_hh_tes_in!M26=0,"",SER_hh_tes_in!M26/SER_hh_fec_in!M26)</f>
        <v>0.84614248455473162</v>
      </c>
      <c r="N26" s="112">
        <f>IF(SER_hh_tes_in!N26=0,"",SER_hh_tes_in!N26/SER_hh_fec_in!N26)</f>
        <v>0.8472879941650856</v>
      </c>
      <c r="O26" s="112">
        <f>IF(SER_hh_tes_in!O26=0,"",SER_hh_tes_in!O26/SER_hh_fec_in!O26)</f>
        <v>0.84784311620972275</v>
      </c>
      <c r="P26" s="112" t="str">
        <f>IF(SER_hh_tes_in!P26=0,"",SER_hh_tes_in!P26/SER_hh_fec_in!P26)</f>
        <v/>
      </c>
      <c r="Q26" s="112">
        <f>IF(SER_hh_tes_in!Q26=0,"",SER_hh_tes_in!Q26/SER_hh_fec_in!Q26)</f>
        <v>0.84816710679584262</v>
      </c>
    </row>
    <row r="27" spans="1:17" ht="12" customHeight="1" x14ac:dyDescent="0.25">
      <c r="A27" s="93" t="s">
        <v>33</v>
      </c>
      <c r="B27" s="122"/>
      <c r="C27" s="122">
        <f>IF(SER_hh_tes_in!C27=0,"",SER_hh_tes_in!C27/SER_hh_fec_in!C27)</f>
        <v>0.91120516277914276</v>
      </c>
      <c r="D27" s="122">
        <f>IF(SER_hh_tes_in!D27=0,"",SER_hh_tes_in!D27/SER_hh_fec_in!D27)</f>
        <v>0.93022353860790419</v>
      </c>
      <c r="E27" s="122">
        <f>IF(SER_hh_tes_in!E27=0,"",SER_hh_tes_in!E27/SER_hh_fec_in!E27)</f>
        <v>0.99331428113543629</v>
      </c>
      <c r="F27" s="122">
        <f>IF(SER_hh_tes_in!F27=0,"",SER_hh_tes_in!F27/SER_hh_fec_in!F27)</f>
        <v>0.96766829010788402</v>
      </c>
      <c r="G27" s="122">
        <f>IF(SER_hh_tes_in!G27=0,"",SER_hh_tes_in!G27/SER_hh_fec_in!G27)</f>
        <v>0.97166192119779848</v>
      </c>
      <c r="H27" s="122">
        <f>IF(SER_hh_tes_in!H27=0,"",SER_hh_tes_in!H27/SER_hh_fec_in!H27)</f>
        <v>0.98414371246569998</v>
      </c>
      <c r="I27" s="122">
        <f>IF(SER_hh_tes_in!I27=0,"",SER_hh_tes_in!I27/SER_hh_fec_in!I27)</f>
        <v>0.99431505698778611</v>
      </c>
      <c r="J27" s="122">
        <f>IF(SER_hh_tes_in!J27=0,"",SER_hh_tes_in!J27/SER_hh_fec_in!J27)</f>
        <v>1.0005702924980191</v>
      </c>
      <c r="K27" s="122">
        <f>IF(SER_hh_tes_in!K27=0,"",SER_hh_tes_in!K27/SER_hh_fec_in!K27)</f>
        <v>1.0057535411969305</v>
      </c>
      <c r="L27" s="122">
        <f>IF(SER_hh_tes_in!L27=0,"",SER_hh_tes_in!L27/SER_hh_fec_in!L27)</f>
        <v>1.0110195480100104</v>
      </c>
      <c r="M27" s="122">
        <f>IF(SER_hh_tes_in!M27=0,"",SER_hh_tes_in!M27/SER_hh_fec_in!M27)</f>
        <v>1.0129545120890053</v>
      </c>
      <c r="N27" s="122">
        <f>IF(SER_hh_tes_in!N27=0,"",SER_hh_tes_in!N27/SER_hh_fec_in!N27)</f>
        <v>1.0151124548049402</v>
      </c>
      <c r="O27" s="122">
        <f>IF(SER_hh_tes_in!O27=0,"",SER_hh_tes_in!O27/SER_hh_fec_in!O27)</f>
        <v>1.0134360919975567</v>
      </c>
      <c r="P27" s="122">
        <f>IF(SER_hh_tes_in!P27=0,"",SER_hh_tes_in!P27/SER_hh_fec_in!P27)</f>
        <v>1.0147724401522964</v>
      </c>
      <c r="Q27" s="122">
        <f>IF(SER_hh_tes_in!Q27=0,"",SER_hh_tes_in!Q27/SER_hh_fec_in!Q27)</f>
        <v>1.0136534495660534</v>
      </c>
    </row>
    <row r="28" spans="1:17" ht="12" hidden="1" customHeight="1" x14ac:dyDescent="0.25">
      <c r="A28" s="91" t="s">
        <v>33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</row>
    <row r="29" spans="1:17" ht="12.95" customHeight="1" x14ac:dyDescent="0.25">
      <c r="A29" s="90" t="s">
        <v>46</v>
      </c>
      <c r="B29" s="110"/>
      <c r="C29" s="110">
        <f>IF(SER_hh_tes_in!C29=0,"",SER_hh_tes_in!C29/SER_hh_fec_in!C29)</f>
        <v>0.56603802573784356</v>
      </c>
      <c r="D29" s="110">
        <f>IF(SER_hh_tes_in!D29=0,"",SER_hh_tes_in!D29/SER_hh_fec_in!D29)</f>
        <v>0.57668108814974972</v>
      </c>
      <c r="E29" s="110">
        <f>IF(SER_hh_tes_in!E29=0,"",SER_hh_tes_in!E29/SER_hh_fec_in!E29)</f>
        <v>0.5017731364273561</v>
      </c>
      <c r="F29" s="110">
        <f>IF(SER_hh_tes_in!F29=0,"",SER_hh_tes_in!F29/SER_hh_fec_in!F29)</f>
        <v>0.55987700548301156</v>
      </c>
      <c r="G29" s="110">
        <f>IF(SER_hh_tes_in!G29=0,"",SER_hh_tes_in!G29/SER_hh_fec_in!G29)</f>
        <v>0.57332822910750858</v>
      </c>
      <c r="H29" s="110">
        <f>IF(SER_hh_tes_in!H29=0,"",SER_hh_tes_in!H29/SER_hh_fec_in!H29)</f>
        <v>0.62824627281374845</v>
      </c>
      <c r="I29" s="110">
        <f>IF(SER_hh_tes_in!I29=0,"",SER_hh_tes_in!I29/SER_hh_fec_in!I29)</f>
        <v>0.6024752669357335</v>
      </c>
      <c r="J29" s="110">
        <f>IF(SER_hh_tes_in!J29=0,"",SER_hh_tes_in!J29/SER_hh_fec_in!J29)</f>
        <v>0.59243788832895028</v>
      </c>
      <c r="K29" s="110">
        <f>IF(SER_hh_tes_in!K29=0,"",SER_hh_tes_in!K29/SER_hh_fec_in!K29)</f>
        <v>0.5803066446560522</v>
      </c>
      <c r="L29" s="110">
        <f>IF(SER_hh_tes_in!L29=0,"",SER_hh_tes_in!L29/SER_hh_fec_in!L29)</f>
        <v>0.62740218487926824</v>
      </c>
      <c r="M29" s="110">
        <f>IF(SER_hh_tes_in!M29=0,"",SER_hh_tes_in!M29/SER_hh_fec_in!M29)</f>
        <v>0.59358459816411391</v>
      </c>
      <c r="N29" s="110">
        <f>IF(SER_hh_tes_in!N29=0,"",SER_hh_tes_in!N29/SER_hh_fec_in!N29)</f>
        <v>0.58001142260107263</v>
      </c>
      <c r="O29" s="110">
        <f>IF(SER_hh_tes_in!O29=0,"",SER_hh_tes_in!O29/SER_hh_fec_in!O29)</f>
        <v>0.5839338987856455</v>
      </c>
      <c r="P29" s="110">
        <f>IF(SER_hh_tes_in!P29=0,"",SER_hh_tes_in!P29/SER_hh_fec_in!P29)</f>
        <v>0.55555816893958687</v>
      </c>
      <c r="Q29" s="110">
        <f>IF(SER_hh_tes_in!Q29=0,"",SER_hh_tes_in!Q29/SER_hh_fec_in!Q29)</f>
        <v>0.53648467571429725</v>
      </c>
    </row>
    <row r="30" spans="1:17" s="28" customFormat="1" ht="12" customHeight="1" x14ac:dyDescent="0.25">
      <c r="A30" s="88" t="s">
        <v>66</v>
      </c>
      <c r="B30" s="109"/>
      <c r="C30" s="109">
        <f>IF(SER_hh_tes_in!C30=0,"",SER_hh_tes_in!C30/SER_hh_fec_in!C30)</f>
        <v>0.46059266756015582</v>
      </c>
      <c r="D30" s="109" t="str">
        <f>IF(SER_hh_tes_in!D30=0,"",SER_hh_tes_in!D30/SER_hh_fec_in!D30)</f>
        <v/>
      </c>
      <c r="E30" s="109">
        <f>IF(SER_hh_tes_in!E30=0,"",SER_hh_tes_in!E30/SER_hh_fec_in!E30)</f>
        <v>0.46593088923839365</v>
      </c>
      <c r="F30" s="109">
        <f>IF(SER_hh_tes_in!F30=0,"",SER_hh_tes_in!F30/SER_hh_fec_in!F30)</f>
        <v>0.46855339583900302</v>
      </c>
      <c r="G30" s="109">
        <f>IF(SER_hh_tes_in!G30=0,"",SER_hh_tes_in!G30/SER_hh_fec_in!G30)</f>
        <v>0.47100327110616724</v>
      </c>
      <c r="H30" s="109">
        <f>IF(SER_hh_tes_in!H30=0,"",SER_hh_tes_in!H30/SER_hh_fec_in!H30)</f>
        <v>0.47428130515021738</v>
      </c>
      <c r="I30" s="109">
        <f>IF(SER_hh_tes_in!I30=0,"",SER_hh_tes_in!I30/SER_hh_fec_in!I30)</f>
        <v>0.47748148936254992</v>
      </c>
      <c r="J30" s="109">
        <f>IF(SER_hh_tes_in!J30=0,"",SER_hh_tes_in!J30/SER_hh_fec_in!J30)</f>
        <v>0.48006246835222438</v>
      </c>
      <c r="K30" s="109">
        <f>IF(SER_hh_tes_in!K30=0,"",SER_hh_tes_in!K30/SER_hh_fec_in!K30)</f>
        <v>0.48201016526295615</v>
      </c>
      <c r="L30" s="109" t="str">
        <f>IF(SER_hh_tes_in!L30=0,"",SER_hh_tes_in!L30/SER_hh_fec_in!L30)</f>
        <v/>
      </c>
      <c r="M30" s="109">
        <f>IF(SER_hh_tes_in!M30=0,"",SER_hh_tes_in!M30/SER_hh_fec_in!M30)</f>
        <v>0.48581080966524326</v>
      </c>
      <c r="N30" s="109">
        <f>IF(SER_hh_tes_in!N30=0,"",SER_hh_tes_in!N30/SER_hh_fec_in!N30)</f>
        <v>0.48652997240961049</v>
      </c>
      <c r="O30" s="109">
        <f>IF(SER_hh_tes_in!O30=0,"",SER_hh_tes_in!O30/SER_hh_fec_in!O30)</f>
        <v>0.48688107271692699</v>
      </c>
      <c r="P30" s="109">
        <f>IF(SER_hh_tes_in!P30=0,"",SER_hh_tes_in!P30/SER_hh_fec_in!P30)</f>
        <v>0.48704699112928773</v>
      </c>
      <c r="Q30" s="109">
        <f>IF(SER_hh_tes_in!Q30=0,"",SER_hh_tes_in!Q30/SER_hh_fec_in!Q30)</f>
        <v>0.48693558812480126</v>
      </c>
    </row>
    <row r="31" spans="1:17" ht="12" customHeight="1" x14ac:dyDescent="0.25">
      <c r="A31" s="88" t="s">
        <v>98</v>
      </c>
      <c r="B31" s="109"/>
      <c r="C31" s="109">
        <f>IF(SER_hh_tes_in!C31=0,"",SER_hh_tes_in!C31/SER_hh_fec_in!C31)</f>
        <v>0.50165704883479978</v>
      </c>
      <c r="D31" s="109">
        <f>IF(SER_hh_tes_in!D31=0,"",SER_hh_tes_in!D31/SER_hh_fec_in!D31)</f>
        <v>0.5045894137149074</v>
      </c>
      <c r="E31" s="109">
        <f>IF(SER_hh_tes_in!E31=0,"",SER_hh_tes_in!E31/SER_hh_fec_in!E31)</f>
        <v>0.50731351137124647</v>
      </c>
      <c r="F31" s="109">
        <f>IF(SER_hh_tes_in!F31=0,"",SER_hh_tes_in!F31/SER_hh_fec_in!F31)</f>
        <v>0.51051205107552056</v>
      </c>
      <c r="G31" s="109">
        <f>IF(SER_hh_tes_in!G31=0,"",SER_hh_tes_in!G31/SER_hh_fec_in!G31)</f>
        <v>0.51344861245260909</v>
      </c>
      <c r="H31" s="109">
        <f>IF(SER_hh_tes_in!H31=0,"",SER_hh_tes_in!H31/SER_hh_fec_in!H31)</f>
        <v>0.51722207951028953</v>
      </c>
      <c r="I31" s="109">
        <f>IF(SER_hh_tes_in!I31=0,"",SER_hh_tes_in!I31/SER_hh_fec_in!I31)</f>
        <v>0.52093689323604686</v>
      </c>
      <c r="J31" s="109">
        <f>IF(SER_hh_tes_in!J31=0,"",SER_hh_tes_in!J31/SER_hh_fec_in!J31)</f>
        <v>0.52390707535992187</v>
      </c>
      <c r="K31" s="109">
        <f>IF(SER_hh_tes_in!K31=0,"",SER_hh_tes_in!K31/SER_hh_fec_in!K31)</f>
        <v>0.52610084524143974</v>
      </c>
      <c r="L31" s="109">
        <f>IF(SER_hh_tes_in!L31=0,"",SER_hh_tes_in!L31/SER_hh_fec_in!L31)</f>
        <v>0.52867992528918173</v>
      </c>
      <c r="M31" s="109">
        <f>IF(SER_hh_tes_in!M31=0,"",SER_hh_tes_in!M31/SER_hh_fec_in!M31)</f>
        <v>0.52969293747551505</v>
      </c>
      <c r="N31" s="109">
        <f>IF(SER_hh_tes_in!N31=0,"",SER_hh_tes_in!N31/SER_hh_fec_in!N31)</f>
        <v>0.52981289638979323</v>
      </c>
      <c r="O31" s="109">
        <f>IF(SER_hh_tes_in!O31=0,"",SER_hh_tes_in!O31/SER_hh_fec_in!O31)</f>
        <v>0.53014195860582292</v>
      </c>
      <c r="P31" s="109">
        <f>IF(SER_hh_tes_in!P31=0,"",SER_hh_tes_in!P31/SER_hh_fec_in!P31)</f>
        <v>0.53027795968973102</v>
      </c>
      <c r="Q31" s="109">
        <f>IF(SER_hh_tes_in!Q31=0,"",SER_hh_tes_in!Q31/SER_hh_fec_in!Q31)</f>
        <v>0.53032282025112287</v>
      </c>
    </row>
    <row r="32" spans="1:17" ht="12" customHeight="1" x14ac:dyDescent="0.25">
      <c r="A32" s="88" t="s">
        <v>34</v>
      </c>
      <c r="B32" s="109"/>
      <c r="C32" s="109" t="str">
        <f>IF(SER_hh_tes_in!C32=0,"",SER_hh_tes_in!C32/SER_hh_fec_in!C32)</f>
        <v/>
      </c>
      <c r="D32" s="109" t="str">
        <f>IF(SER_hh_tes_in!D32=0,"",SER_hh_tes_in!D32/SER_hh_fec_in!D32)</f>
        <v/>
      </c>
      <c r="E32" s="109" t="str">
        <f>IF(SER_hh_tes_in!E32=0,"",SER_hh_tes_in!E32/SER_hh_fec_in!E32)</f>
        <v/>
      </c>
      <c r="F32" s="109" t="str">
        <f>IF(SER_hh_tes_in!F32=0,"",SER_hh_tes_in!F32/SER_hh_fec_in!F32)</f>
        <v/>
      </c>
      <c r="G32" s="109" t="str">
        <f>IF(SER_hh_tes_in!G32=0,"",SER_hh_tes_in!G32/SER_hh_fec_in!G32)</f>
        <v/>
      </c>
      <c r="H32" s="109" t="str">
        <f>IF(SER_hh_tes_in!H32=0,"",SER_hh_tes_in!H32/SER_hh_fec_in!H32)</f>
        <v/>
      </c>
      <c r="I32" s="109" t="str">
        <f>IF(SER_hh_tes_in!I32=0,"",SER_hh_tes_in!I32/SER_hh_fec_in!I32)</f>
        <v/>
      </c>
      <c r="J32" s="109" t="str">
        <f>IF(SER_hh_tes_in!J32=0,"",SER_hh_tes_in!J32/SER_hh_fec_in!J32)</f>
        <v/>
      </c>
      <c r="K32" s="109" t="str">
        <f>IF(SER_hh_tes_in!K32=0,"",SER_hh_tes_in!K32/SER_hh_fec_in!K32)</f>
        <v/>
      </c>
      <c r="L32" s="109" t="str">
        <f>IF(SER_hh_tes_in!L32=0,"",SER_hh_tes_in!L32/SER_hh_fec_in!L32)</f>
        <v/>
      </c>
      <c r="M32" s="109" t="str">
        <f>IF(SER_hh_tes_in!M32=0,"",SER_hh_tes_in!M32/SER_hh_fec_in!M32)</f>
        <v/>
      </c>
      <c r="N32" s="109" t="str">
        <f>IF(SER_hh_tes_in!N32=0,"",SER_hh_tes_in!N32/SER_hh_fec_in!N32)</f>
        <v/>
      </c>
      <c r="O32" s="109" t="str">
        <f>IF(SER_hh_tes_in!O32=0,"",SER_hh_tes_in!O32/SER_hh_fec_in!O32)</f>
        <v/>
      </c>
      <c r="P32" s="109" t="str">
        <f>IF(SER_hh_tes_in!P32=0,"",SER_hh_tes_in!P32/SER_hh_fec_in!P32)</f>
        <v/>
      </c>
      <c r="Q32" s="109" t="str">
        <f>IF(SER_hh_tes_in!Q32=0,"",SER_hh_tes_in!Q32/SER_hh_fec_in!Q32)</f>
        <v/>
      </c>
    </row>
    <row r="33" spans="1:17" ht="12" customHeight="1" x14ac:dyDescent="0.25">
      <c r="A33" s="49" t="s">
        <v>30</v>
      </c>
      <c r="B33" s="108"/>
      <c r="C33" s="108">
        <f>IF(SER_hh_tes_in!C33=0,"",SER_hh_tes_in!C33/SER_hh_fec_in!C33)</f>
        <v>0.64705964155838114</v>
      </c>
      <c r="D33" s="108">
        <f>IF(SER_hh_tes_in!D33=0,"",SER_hh_tes_in!D33/SER_hh_fec_in!D33)</f>
        <v>0.65054068550009048</v>
      </c>
      <c r="E33" s="108">
        <f>IF(SER_hh_tes_in!E33=0,"",SER_hh_tes_in!E33/SER_hh_fec_in!E33)</f>
        <v>0.65374037325282575</v>
      </c>
      <c r="F33" s="108">
        <f>IF(SER_hh_tes_in!F33=0,"",SER_hh_tes_in!F33/SER_hh_fec_in!F33)</f>
        <v>0.65764008543436436</v>
      </c>
      <c r="G33" s="108">
        <f>IF(SER_hh_tes_in!G33=0,"",SER_hh_tes_in!G33/SER_hh_fec_in!G33)</f>
        <v>0.66132794563252306</v>
      </c>
      <c r="H33" s="108">
        <f>IF(SER_hh_tes_in!H33=0,"",SER_hh_tes_in!H33/SER_hh_fec_in!H33)</f>
        <v>0.66619945515064394</v>
      </c>
      <c r="I33" s="108">
        <f>IF(SER_hh_tes_in!I33=0,"",SER_hh_tes_in!I33/SER_hh_fec_in!I33)</f>
        <v>0.67091756195576591</v>
      </c>
      <c r="J33" s="108">
        <f>IF(SER_hh_tes_in!J33=0,"",SER_hh_tes_in!J33/SER_hh_fec_in!J33)</f>
        <v>0.67474731709543534</v>
      </c>
      <c r="K33" s="108">
        <f>IF(SER_hh_tes_in!K33=0,"",SER_hh_tes_in!K33/SER_hh_fec_in!K33)</f>
        <v>0.67768676250140636</v>
      </c>
      <c r="L33" s="108">
        <f>IF(SER_hh_tes_in!L33=0,"",SER_hh_tes_in!L33/SER_hh_fec_in!L33)</f>
        <v>0.68127993524250152</v>
      </c>
      <c r="M33" s="108">
        <f>IF(SER_hh_tes_in!M33=0,"",SER_hh_tes_in!M33/SER_hh_fec_in!M33)</f>
        <v>0.68298377151868506</v>
      </c>
      <c r="N33" s="108">
        <f>IF(SER_hh_tes_in!N33=0,"",SER_hh_tes_in!N33/SER_hh_fec_in!N33)</f>
        <v>0.68371904746510836</v>
      </c>
      <c r="O33" s="108">
        <f>IF(SER_hh_tes_in!O33=0,"",SER_hh_tes_in!O33/SER_hh_fec_in!O33)</f>
        <v>0.68412623917167592</v>
      </c>
      <c r="P33" s="108">
        <f>IF(SER_hh_tes_in!P33=0,"",SER_hh_tes_in!P33/SER_hh_fec_in!P33)</f>
        <v>0.6842883649540854</v>
      </c>
      <c r="Q33" s="108">
        <f>IF(SER_hh_tes_in!Q33=0,"",SER_hh_tes_in!Q33/SER_hh_fec_in!Q33)</f>
        <v>0.68440421274681584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112</v>
      </c>
      <c r="B3" s="106"/>
      <c r="C3" s="106">
        <f t="shared" ref="C3:Q3" si="0">SUM(C4,C16,C19,C29)</f>
        <v>2397.6296004675469</v>
      </c>
      <c r="D3" s="106">
        <f t="shared" si="0"/>
        <v>803.68820878265365</v>
      </c>
      <c r="E3" s="106">
        <f t="shared" si="0"/>
        <v>298.75546917107209</v>
      </c>
      <c r="F3" s="106">
        <f t="shared" si="0"/>
        <v>1606.4087585458067</v>
      </c>
      <c r="G3" s="106">
        <f t="shared" si="0"/>
        <v>1747.3418161191125</v>
      </c>
      <c r="H3" s="106">
        <f t="shared" si="0"/>
        <v>2620.0533428855783</v>
      </c>
      <c r="I3" s="106">
        <f t="shared" si="0"/>
        <v>1785.1357894874511</v>
      </c>
      <c r="J3" s="106">
        <f t="shared" si="0"/>
        <v>1950.8352604290546</v>
      </c>
      <c r="K3" s="106">
        <f t="shared" si="0"/>
        <v>940.71439336922526</v>
      </c>
      <c r="L3" s="106">
        <f t="shared" si="0"/>
        <v>787.78712364949013</v>
      </c>
      <c r="M3" s="106">
        <f t="shared" si="0"/>
        <v>1402.2485528120562</v>
      </c>
      <c r="N3" s="106">
        <f t="shared" si="0"/>
        <v>1491.9060795586433</v>
      </c>
      <c r="O3" s="106">
        <f t="shared" si="0"/>
        <v>1856.6659640808316</v>
      </c>
      <c r="P3" s="106">
        <f t="shared" si="0"/>
        <v>1499.6563473247165</v>
      </c>
      <c r="Q3" s="106">
        <f t="shared" si="0"/>
        <v>1095.614534927136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1886.0070255881906</v>
      </c>
      <c r="D4" s="101">
        <f t="shared" si="1"/>
        <v>438.37033883404007</v>
      </c>
      <c r="E4" s="101">
        <f t="shared" si="1"/>
        <v>6.0130400731319149</v>
      </c>
      <c r="F4" s="101">
        <f t="shared" si="1"/>
        <v>1316.7105271991979</v>
      </c>
      <c r="G4" s="101">
        <f t="shared" si="1"/>
        <v>1341.5721976335608</v>
      </c>
      <c r="H4" s="101">
        <f t="shared" si="1"/>
        <v>2251.0803163676592</v>
      </c>
      <c r="I4" s="101">
        <f t="shared" si="1"/>
        <v>1421.5727067158871</v>
      </c>
      <c r="J4" s="101">
        <f t="shared" si="1"/>
        <v>1590.2027427559149</v>
      </c>
      <c r="K4" s="101">
        <f t="shared" si="1"/>
        <v>660.39656277146537</v>
      </c>
      <c r="L4" s="101">
        <f t="shared" si="1"/>
        <v>513.74624219217492</v>
      </c>
      <c r="M4" s="101">
        <f t="shared" si="1"/>
        <v>1054.0644114010547</v>
      </c>
      <c r="N4" s="101">
        <f t="shared" si="1"/>
        <v>1105.5448943714787</v>
      </c>
      <c r="O4" s="101">
        <f t="shared" si="1"/>
        <v>1497.6226724473352</v>
      </c>
      <c r="P4" s="101">
        <f t="shared" si="1"/>
        <v>827.49123844466908</v>
      </c>
      <c r="Q4" s="101">
        <f t="shared" si="1"/>
        <v>348.05664212406953</v>
      </c>
    </row>
    <row r="5" spans="1:17" ht="12" customHeight="1" x14ac:dyDescent="0.25">
      <c r="A5" s="88" t="s">
        <v>38</v>
      </c>
      <c r="B5" s="100"/>
      <c r="C5" s="100">
        <v>43.631859859514158</v>
      </c>
      <c r="D5" s="100">
        <v>0</v>
      </c>
      <c r="E5" s="100">
        <v>0</v>
      </c>
      <c r="F5" s="100">
        <v>0</v>
      </c>
      <c r="G5" s="100">
        <v>25.116532634844457</v>
      </c>
      <c r="H5" s="100">
        <v>64.069805264374423</v>
      </c>
      <c r="I5" s="100">
        <v>164.13578110488487</v>
      </c>
      <c r="J5" s="100">
        <v>9.94998265117054</v>
      </c>
      <c r="K5" s="100">
        <v>0</v>
      </c>
      <c r="L5" s="100">
        <v>0</v>
      </c>
      <c r="M5" s="100">
        <v>6.8801779415737405</v>
      </c>
      <c r="N5" s="100">
        <v>2.13635410365867</v>
      </c>
      <c r="O5" s="100">
        <v>0</v>
      </c>
      <c r="P5" s="100">
        <v>30.391406667339485</v>
      </c>
      <c r="Q5" s="100">
        <v>336.69654151409912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1655.9934010567781</v>
      </c>
      <c r="D7" s="100">
        <v>0</v>
      </c>
      <c r="E7" s="100">
        <v>0</v>
      </c>
      <c r="F7" s="100">
        <v>586.66240320166821</v>
      </c>
      <c r="G7" s="100">
        <v>576.35778339080753</v>
      </c>
      <c r="H7" s="100">
        <v>759.83937669701481</v>
      </c>
      <c r="I7" s="100">
        <v>58.986927471674782</v>
      </c>
      <c r="J7" s="100">
        <v>1578.4788207079728</v>
      </c>
      <c r="K7" s="100">
        <v>557.35641192369644</v>
      </c>
      <c r="L7" s="100">
        <v>15.028896000463709</v>
      </c>
      <c r="M7" s="100">
        <v>491.86621609045682</v>
      </c>
      <c r="N7" s="100">
        <v>801.63500154959559</v>
      </c>
      <c r="O7" s="100">
        <v>453.14276742410976</v>
      </c>
      <c r="P7" s="100">
        <v>789.15746205919811</v>
      </c>
      <c r="Q7" s="100">
        <v>0</v>
      </c>
    </row>
    <row r="8" spans="1:17" ht="12" customHeight="1" x14ac:dyDescent="0.25">
      <c r="A8" s="88" t="s">
        <v>101</v>
      </c>
      <c r="B8" s="100"/>
      <c r="C8" s="100">
        <v>0.49524537093003385</v>
      </c>
      <c r="D8" s="100">
        <v>0.43391906384712908</v>
      </c>
      <c r="E8" s="100">
        <v>0.23754695765996764</v>
      </c>
      <c r="F8" s="100">
        <v>0.88124540812482033</v>
      </c>
      <c r="G8" s="100">
        <v>0.89923390921762869</v>
      </c>
      <c r="H8" s="100">
        <v>1.7452270945313837</v>
      </c>
      <c r="I8" s="100">
        <v>1.1142573050442075</v>
      </c>
      <c r="J8" s="100">
        <v>1.7739393967715211</v>
      </c>
      <c r="K8" s="100">
        <v>2.2133025178724579</v>
      </c>
      <c r="L8" s="100">
        <v>3.1632700407144649</v>
      </c>
      <c r="M8" s="100">
        <v>2.3225874304773813</v>
      </c>
      <c r="N8" s="100">
        <v>4.9462271088297491</v>
      </c>
      <c r="O8" s="100">
        <v>3.8304954992062226</v>
      </c>
      <c r="P8" s="100">
        <v>7.9423697181314603</v>
      </c>
      <c r="Q8" s="100">
        <v>11.360100609970429</v>
      </c>
    </row>
    <row r="9" spans="1:17" ht="12" customHeight="1" x14ac:dyDescent="0.25">
      <c r="A9" s="88" t="s">
        <v>106</v>
      </c>
      <c r="B9" s="100"/>
      <c r="C9" s="100">
        <v>185.88651930096825</v>
      </c>
      <c r="D9" s="100">
        <v>437.93641977019291</v>
      </c>
      <c r="E9" s="100">
        <v>0</v>
      </c>
      <c r="F9" s="100">
        <v>719.94263105426035</v>
      </c>
      <c r="G9" s="100">
        <v>739.19864769869116</v>
      </c>
      <c r="H9" s="100">
        <v>1414.74408426729</v>
      </c>
      <c r="I9" s="100">
        <v>1193.6928750091731</v>
      </c>
      <c r="J9" s="100">
        <v>0</v>
      </c>
      <c r="K9" s="100">
        <v>100.82684832989652</v>
      </c>
      <c r="L9" s="100">
        <v>495.55407615099676</v>
      </c>
      <c r="M9" s="100">
        <v>552.99542993854686</v>
      </c>
      <c r="N9" s="100">
        <v>296.82731160939477</v>
      </c>
      <c r="O9" s="100">
        <v>1040.6494095240191</v>
      </c>
      <c r="P9" s="100">
        <v>0</v>
      </c>
      <c r="Q9" s="100">
        <v>0</v>
      </c>
    </row>
    <row r="10" spans="1:17" ht="12" customHeight="1" x14ac:dyDescent="0.25">
      <c r="A10" s="88" t="s">
        <v>34</v>
      </c>
      <c r="B10" s="100"/>
      <c r="C10" s="100">
        <v>0</v>
      </c>
      <c r="D10" s="100">
        <v>0</v>
      </c>
      <c r="E10" s="100">
        <v>5.7754931154719475</v>
      </c>
      <c r="F10" s="100">
        <v>9.2242475351444018</v>
      </c>
      <c r="G10" s="100">
        <v>0</v>
      </c>
      <c r="H10" s="100">
        <v>10.681823044448814</v>
      </c>
      <c r="I10" s="100">
        <v>3.6428658251099097</v>
      </c>
      <c r="J10" s="100">
        <v>0</v>
      </c>
      <c r="K10" s="100">
        <v>0</v>
      </c>
      <c r="L10" s="100">
        <v>0</v>
      </c>
      <c r="M10" s="100">
        <v>0</v>
      </c>
      <c r="N10" s="100">
        <v>0</v>
      </c>
      <c r="O10" s="100">
        <v>0</v>
      </c>
      <c r="P10" s="100">
        <v>0</v>
      </c>
      <c r="Q10" s="100">
        <v>0</v>
      </c>
    </row>
    <row r="11" spans="1:17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/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/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</row>
    <row r="14" spans="1:17" ht="12" customHeight="1" x14ac:dyDescent="0.25">
      <c r="A14" s="51" t="s">
        <v>104</v>
      </c>
      <c r="B14" s="22"/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</row>
    <row r="15" spans="1:17" ht="12" customHeight="1" x14ac:dyDescent="0.25">
      <c r="A15" s="105" t="s">
        <v>108</v>
      </c>
      <c r="B15" s="104"/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9.6141361495769538E-3</v>
      </c>
      <c r="D16" s="101">
        <f t="shared" si="2"/>
        <v>1.0758385093701101E-2</v>
      </c>
      <c r="E16" s="101">
        <f t="shared" si="2"/>
        <v>7.5826570727382303E-2</v>
      </c>
      <c r="F16" s="101">
        <f t="shared" si="2"/>
        <v>9.6253834813294442E-2</v>
      </c>
      <c r="G16" s="101">
        <f t="shared" si="2"/>
        <v>0.12717471979540423</v>
      </c>
      <c r="H16" s="101">
        <f t="shared" si="2"/>
        <v>9.8206623572664797E-2</v>
      </c>
      <c r="I16" s="101">
        <f t="shared" si="2"/>
        <v>0.43570104606360155</v>
      </c>
      <c r="J16" s="101">
        <f t="shared" si="2"/>
        <v>0.2796252137857147</v>
      </c>
      <c r="K16" s="101">
        <f t="shared" si="2"/>
        <v>0.29737345350921462</v>
      </c>
      <c r="L16" s="101">
        <f t="shared" si="2"/>
        <v>0.53316801691565274</v>
      </c>
      <c r="M16" s="101">
        <f t="shared" si="2"/>
        <v>0.14411464741153637</v>
      </c>
      <c r="N16" s="101">
        <f t="shared" si="2"/>
        <v>0.35427729865296742</v>
      </c>
      <c r="O16" s="101">
        <f t="shared" si="2"/>
        <v>0.61257919292598606</v>
      </c>
      <c r="P16" s="101">
        <f t="shared" si="2"/>
        <v>1.0197161006893056</v>
      </c>
      <c r="Q16" s="101">
        <f t="shared" si="2"/>
        <v>1.6352686326502825</v>
      </c>
    </row>
    <row r="17" spans="1:17" ht="12.95" customHeight="1" x14ac:dyDescent="0.25">
      <c r="A17" s="88" t="s">
        <v>101</v>
      </c>
      <c r="B17" s="103"/>
      <c r="C17" s="103">
        <v>9.6141361495769538E-3</v>
      </c>
      <c r="D17" s="103">
        <v>1.0758385093701101E-2</v>
      </c>
      <c r="E17" s="103">
        <v>7.5826570727382303E-2</v>
      </c>
      <c r="F17" s="103">
        <v>9.6253834813294442E-2</v>
      </c>
      <c r="G17" s="103">
        <v>0.12717471979540423</v>
      </c>
      <c r="H17" s="103">
        <v>9.8206623572664797E-2</v>
      </c>
      <c r="I17" s="103">
        <v>0.43570104606360155</v>
      </c>
      <c r="J17" s="103">
        <v>0.2796252137857147</v>
      </c>
      <c r="K17" s="103">
        <v>0.29737345350921462</v>
      </c>
      <c r="L17" s="103">
        <v>0.53316801691565274</v>
      </c>
      <c r="M17" s="103">
        <v>0.14411464741153637</v>
      </c>
      <c r="N17" s="103">
        <v>0.35427729865296742</v>
      </c>
      <c r="O17" s="103">
        <v>0.61257919292598606</v>
      </c>
      <c r="P17" s="103">
        <v>1.0197161006893056</v>
      </c>
      <c r="Q17" s="103">
        <v>1.6352686326502825</v>
      </c>
    </row>
    <row r="18" spans="1:17" ht="12" customHeight="1" x14ac:dyDescent="0.25">
      <c r="A18" s="88" t="s">
        <v>100</v>
      </c>
      <c r="B18" s="103"/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333.66677610804777</v>
      </c>
      <c r="D19" s="101">
        <f t="shared" si="3"/>
        <v>235.95590208700014</v>
      </c>
      <c r="E19" s="101">
        <f t="shared" si="3"/>
        <v>22.667344265426667</v>
      </c>
      <c r="F19" s="101">
        <f t="shared" si="3"/>
        <v>89.748251404653871</v>
      </c>
      <c r="G19" s="101">
        <f t="shared" si="3"/>
        <v>245.62149411272696</v>
      </c>
      <c r="H19" s="101">
        <f t="shared" si="3"/>
        <v>274.46278889753148</v>
      </c>
      <c r="I19" s="101">
        <f t="shared" si="3"/>
        <v>190.4863992661432</v>
      </c>
      <c r="J19" s="101">
        <f t="shared" si="3"/>
        <v>197.83369036332175</v>
      </c>
      <c r="K19" s="101">
        <f t="shared" si="3"/>
        <v>147.21454078502495</v>
      </c>
      <c r="L19" s="101">
        <f t="shared" si="3"/>
        <v>181.03470779523209</v>
      </c>
      <c r="M19" s="101">
        <f t="shared" si="3"/>
        <v>203.75717318198247</v>
      </c>
      <c r="N19" s="101">
        <f t="shared" si="3"/>
        <v>180.44432619792155</v>
      </c>
      <c r="O19" s="101">
        <f t="shared" si="3"/>
        <v>135.99623764974211</v>
      </c>
      <c r="P19" s="101">
        <f t="shared" si="3"/>
        <v>338.86387099661277</v>
      </c>
      <c r="Q19" s="101">
        <f t="shared" si="3"/>
        <v>316.02569716613766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13.966144344545352</v>
      </c>
      <c r="D21" s="100">
        <v>31.662407979283085</v>
      </c>
      <c r="E21" s="100">
        <v>7.0478889545370764</v>
      </c>
      <c r="F21" s="100">
        <v>37.275339124899602</v>
      </c>
      <c r="G21" s="100">
        <v>30.361746275106697</v>
      </c>
      <c r="H21" s="100">
        <v>20.908589877457956</v>
      </c>
      <c r="I21" s="100">
        <v>0.87493490294955956</v>
      </c>
      <c r="J21" s="100">
        <v>0</v>
      </c>
      <c r="K21" s="100">
        <v>8.1420994724694121E-2</v>
      </c>
      <c r="L21" s="100">
        <v>0.49331342737613126</v>
      </c>
      <c r="M21" s="100">
        <v>1.3706212768454729</v>
      </c>
      <c r="N21" s="100">
        <v>0</v>
      </c>
      <c r="O21" s="100">
        <v>0</v>
      </c>
      <c r="P21" s="100">
        <v>1.9674559506468936</v>
      </c>
      <c r="Q21" s="100">
        <v>0</v>
      </c>
    </row>
    <row r="22" spans="1:17" ht="12" customHeight="1" x14ac:dyDescent="0.25">
      <c r="A22" s="88" t="s">
        <v>99</v>
      </c>
      <c r="B22" s="100"/>
      <c r="C22" s="100">
        <v>179.28472640892241</v>
      </c>
      <c r="D22" s="100">
        <v>126.67225133027188</v>
      </c>
      <c r="E22" s="100">
        <v>5.6008677241286904</v>
      </c>
      <c r="F22" s="100">
        <v>44.426567191456364</v>
      </c>
      <c r="G22" s="100">
        <v>125.3755664280378</v>
      </c>
      <c r="H22" s="100">
        <v>108.14871109118167</v>
      </c>
      <c r="I22" s="100">
        <v>106.70773772175593</v>
      </c>
      <c r="J22" s="100">
        <v>123.66909663779833</v>
      </c>
      <c r="K22" s="100">
        <v>77.327690006671531</v>
      </c>
      <c r="L22" s="100">
        <v>85.02019281035777</v>
      </c>
      <c r="M22" s="100">
        <v>128.62631460086638</v>
      </c>
      <c r="N22" s="100">
        <v>107.10838860981558</v>
      </c>
      <c r="O22" s="100">
        <v>85.714597667568285</v>
      </c>
      <c r="P22" s="100">
        <v>99.93541821981627</v>
      </c>
      <c r="Q22" s="100">
        <v>136.93033467476172</v>
      </c>
    </row>
    <row r="23" spans="1:17" ht="12" customHeight="1" x14ac:dyDescent="0.25">
      <c r="A23" s="88" t="s">
        <v>98</v>
      </c>
      <c r="B23" s="100"/>
      <c r="C23" s="100">
        <v>140.41590535458002</v>
      </c>
      <c r="D23" s="100">
        <v>77.621242777445204</v>
      </c>
      <c r="E23" s="100">
        <v>10.018587586760901</v>
      </c>
      <c r="F23" s="100">
        <v>8.0463450882978993</v>
      </c>
      <c r="G23" s="100">
        <v>89.884181409582467</v>
      </c>
      <c r="H23" s="100">
        <v>145.40548792889183</v>
      </c>
      <c r="I23" s="100">
        <v>82.9037266414377</v>
      </c>
      <c r="J23" s="100">
        <v>74.164593725523417</v>
      </c>
      <c r="K23" s="100">
        <v>69.805429783628711</v>
      </c>
      <c r="L23" s="100">
        <v>95.521201557498188</v>
      </c>
      <c r="M23" s="100">
        <v>73.760237304270603</v>
      </c>
      <c r="N23" s="100">
        <v>73.335937588105992</v>
      </c>
      <c r="O23" s="100">
        <v>50.281639982173822</v>
      </c>
      <c r="P23" s="100">
        <v>236.96099682614962</v>
      </c>
      <c r="Q23" s="100">
        <v>179.09536249137591</v>
      </c>
    </row>
    <row r="24" spans="1:17" ht="12" customHeight="1" x14ac:dyDescent="0.25">
      <c r="A24" s="88" t="s">
        <v>34</v>
      </c>
      <c r="B24" s="100"/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/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</row>
    <row r="26" spans="1:17" ht="12" customHeight="1" x14ac:dyDescent="0.25">
      <c r="A26" s="88" t="s">
        <v>30</v>
      </c>
      <c r="B26" s="22"/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</row>
    <row r="27" spans="1:17" ht="12" customHeight="1" x14ac:dyDescent="0.25">
      <c r="A27" s="93" t="s">
        <v>33</v>
      </c>
      <c r="B27" s="121"/>
      <c r="C27" s="121">
        <v>0</v>
      </c>
      <c r="D27" s="121">
        <v>0</v>
      </c>
      <c r="E27" s="121">
        <v>0</v>
      </c>
      <c r="F27" s="121">
        <v>0</v>
      </c>
      <c r="G27" s="121">
        <v>0</v>
      </c>
      <c r="H27" s="121">
        <v>0</v>
      </c>
      <c r="I27" s="121">
        <v>0</v>
      </c>
      <c r="J27" s="121">
        <v>0</v>
      </c>
      <c r="K27" s="121">
        <v>0</v>
      </c>
      <c r="L27" s="121">
        <v>0</v>
      </c>
      <c r="M27" s="121">
        <v>0</v>
      </c>
      <c r="N27" s="121">
        <v>0</v>
      </c>
      <c r="O27" s="121">
        <v>0</v>
      </c>
      <c r="P27" s="121">
        <v>0</v>
      </c>
      <c r="Q27" s="121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177.94618463515849</v>
      </c>
      <c r="D29" s="101">
        <f t="shared" si="4"/>
        <v>129.35120947651973</v>
      </c>
      <c r="E29" s="101">
        <f t="shared" si="4"/>
        <v>269.99925826178611</v>
      </c>
      <c r="F29" s="101">
        <f t="shared" si="4"/>
        <v>199.85372610714151</v>
      </c>
      <c r="G29" s="101">
        <f t="shared" si="4"/>
        <v>160.02094965302925</v>
      </c>
      <c r="H29" s="101">
        <f t="shared" si="4"/>
        <v>94.412030996814579</v>
      </c>
      <c r="I29" s="101">
        <f t="shared" si="4"/>
        <v>172.6409824593573</v>
      </c>
      <c r="J29" s="101">
        <f t="shared" si="4"/>
        <v>162.51920209603233</v>
      </c>
      <c r="K29" s="101">
        <f t="shared" si="4"/>
        <v>132.80591635922571</v>
      </c>
      <c r="L29" s="101">
        <f t="shared" si="4"/>
        <v>92.473005645167476</v>
      </c>
      <c r="M29" s="101">
        <f t="shared" si="4"/>
        <v>144.28285358160778</v>
      </c>
      <c r="N29" s="101">
        <f t="shared" si="4"/>
        <v>205.56258169059015</v>
      </c>
      <c r="O29" s="101">
        <f t="shared" si="4"/>
        <v>222.43447479082818</v>
      </c>
      <c r="P29" s="101">
        <f t="shared" si="4"/>
        <v>332.28152178274524</v>
      </c>
      <c r="Q29" s="101">
        <f t="shared" si="4"/>
        <v>429.8969270042785</v>
      </c>
    </row>
    <row r="30" spans="1:17" s="28" customFormat="1" ht="12" customHeight="1" x14ac:dyDescent="0.25">
      <c r="A30" s="88" t="s">
        <v>66</v>
      </c>
      <c r="B30" s="100"/>
      <c r="C30" s="100">
        <v>13.17016578795308</v>
      </c>
      <c r="D30" s="100">
        <v>0</v>
      </c>
      <c r="E30" s="100">
        <v>146.86843504183091</v>
      </c>
      <c r="F30" s="100">
        <v>35.000709579550666</v>
      </c>
      <c r="G30" s="100">
        <v>47.159377884294763</v>
      </c>
      <c r="H30" s="100">
        <v>0.46926212372310255</v>
      </c>
      <c r="I30" s="100">
        <v>11.924305792792735</v>
      </c>
      <c r="J30" s="100">
        <v>15.603438657344942</v>
      </c>
      <c r="K30" s="100">
        <v>10.107318912719609</v>
      </c>
      <c r="L30" s="100">
        <v>0</v>
      </c>
      <c r="M30" s="100">
        <v>16.814425808849222</v>
      </c>
      <c r="N30" s="100">
        <v>44.777063437542672</v>
      </c>
      <c r="O30" s="100">
        <v>32.204011779582352</v>
      </c>
      <c r="P30" s="100">
        <v>3.595059717220551</v>
      </c>
      <c r="Q30" s="100">
        <v>204.53510447704113</v>
      </c>
    </row>
    <row r="31" spans="1:17" ht="12" customHeight="1" x14ac:dyDescent="0.25">
      <c r="A31" s="88" t="s">
        <v>98</v>
      </c>
      <c r="B31" s="100"/>
      <c r="C31" s="100">
        <v>164.77601884720542</v>
      </c>
      <c r="D31" s="100">
        <v>129.35120947651973</v>
      </c>
      <c r="E31" s="100">
        <v>123.13082321995519</v>
      </c>
      <c r="F31" s="100">
        <v>164.85301652759085</v>
      </c>
      <c r="G31" s="100">
        <v>112.86157176873448</v>
      </c>
      <c r="H31" s="100">
        <v>93.942768873091481</v>
      </c>
      <c r="I31" s="100">
        <v>160.71667666656458</v>
      </c>
      <c r="J31" s="100">
        <v>146.91576343868738</v>
      </c>
      <c r="K31" s="100">
        <v>122.69859744650608</v>
      </c>
      <c r="L31" s="100">
        <v>92.473005645167476</v>
      </c>
      <c r="M31" s="100">
        <v>127.46842777275856</v>
      </c>
      <c r="N31" s="100">
        <v>160.78551825304748</v>
      </c>
      <c r="O31" s="100">
        <v>190.23046301124583</v>
      </c>
      <c r="P31" s="100">
        <v>328.68646206552467</v>
      </c>
      <c r="Q31" s="100">
        <v>225.36182252723734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/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D45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13" t="s">
        <v>195</v>
      </c>
      <c r="B1" s="3"/>
      <c r="C1" s="3"/>
      <c r="D1" s="14" t="s">
        <v>28</v>
      </c>
    </row>
    <row r="2" spans="1:4" ht="18.75" x14ac:dyDescent="0.3">
      <c r="A2" s="13"/>
      <c r="B2" s="3"/>
      <c r="C2" s="3"/>
      <c r="D2" s="14"/>
    </row>
    <row r="3" spans="1:4" ht="18.75" x14ac:dyDescent="0.3">
      <c r="A3" s="13"/>
      <c r="B3" s="11" t="s">
        <v>27</v>
      </c>
      <c r="C3" s="12"/>
      <c r="D3" s="11" t="s">
        <v>26</v>
      </c>
    </row>
    <row r="4" spans="1:4" ht="15" customHeight="1" x14ac:dyDescent="0.3">
      <c r="A4" s="10"/>
      <c r="B4" s="7" t="str">
        <f ca="1">HYPERLINK("#"&amp;CELL("address",SER_summary!$B$2),MID(CELL("filename",SER_summary!$B$2),FIND("]",CELL("filename",SER_summary!$B$2))+1,256))</f>
        <v>SER_summary</v>
      </c>
      <c r="C4" s="7"/>
      <c r="D4" s="3" t="s">
        <v>25</v>
      </c>
    </row>
    <row r="5" spans="1:4" x14ac:dyDescent="0.25">
      <c r="A5" s="8"/>
      <c r="B5" s="9"/>
      <c r="C5" s="4"/>
      <c r="D5" s="6"/>
    </row>
    <row r="6" spans="1:4" x14ac:dyDescent="0.25">
      <c r="A6" s="8"/>
      <c r="B6" s="5" t="s">
        <v>24</v>
      </c>
      <c r="C6" s="4"/>
      <c r="D6" s="6"/>
    </row>
    <row r="7" spans="1:4" x14ac:dyDescent="0.25">
      <c r="A7" s="8"/>
      <c r="B7" s="4" t="str">
        <f ca="1">HYPERLINK("#"&amp;CELL("address",SER_hh_num!$B$2),MID(CELL("filename",SER_hh_num!$B$2),FIND("]",CELL("filename",SER_hh_num!$B$2))+1,256))</f>
        <v>SER_hh_num</v>
      </c>
      <c r="C7" s="4"/>
      <c r="D7" s="6" t="s">
        <v>23</v>
      </c>
    </row>
    <row r="8" spans="1:4" x14ac:dyDescent="0.25">
      <c r="B8" s="4" t="str">
        <f ca="1">HYPERLINK("#"&amp;CELL("address",SER_hh_fec!$B$2),MID(CELL("filename",SER_hh_fec!$B$2),FIND("]",CELL("filename",SER_hh_fec!$B$2))+1,256))</f>
        <v>SER_hh_fec</v>
      </c>
      <c r="C8" s="4"/>
      <c r="D8" s="6" t="s">
        <v>20</v>
      </c>
    </row>
    <row r="9" spans="1:4" x14ac:dyDescent="0.25">
      <c r="B9" s="4" t="str">
        <f ca="1">HYPERLINK("#"&amp;CELL("address",SER_hh_tes!$B$2),MID(CELL("filename",SER_hh_tes!$B$2),FIND("]",CELL("filename",SER_hh_tes!$B$2))+1,256))</f>
        <v>SER_hh_tes</v>
      </c>
      <c r="C9" s="4"/>
      <c r="D9" s="6" t="s">
        <v>19</v>
      </c>
    </row>
    <row r="10" spans="1:4" x14ac:dyDescent="0.25">
      <c r="B10" s="4" t="str">
        <f ca="1">HYPERLINK("#"&amp;CELL("address",SER_hh_eff!$B$2),MID(CELL("filename",SER_hh_eff!$B$2),FIND("]",CELL("filename",SER_hh_eff!$B$2))+1,256))</f>
        <v>SER_hh_eff</v>
      </c>
      <c r="C10" s="4"/>
      <c r="D10" s="6" t="s">
        <v>18</v>
      </c>
    </row>
    <row r="11" spans="1:4" x14ac:dyDescent="0.25">
      <c r="B11" s="4" t="str">
        <f ca="1">HYPERLINK("#"&amp;CELL("address",SER_hh_emi!$B$2),MID(CELL("filename",SER_hh_emi!$B$2),FIND("]",CELL("filename",SER_hh_emi!$B$2))+1,256))</f>
        <v>SER_hh_emi</v>
      </c>
      <c r="C11" s="4"/>
      <c r="D11" s="6" t="s">
        <v>17</v>
      </c>
    </row>
    <row r="12" spans="1:4" x14ac:dyDescent="0.25">
      <c r="B12" s="4" t="str">
        <f ca="1">HYPERLINK("#"&amp;CELL("address",SER_hh_fech!$B$2),MID(CELL("filename",SER_hh_fech!$B$2),FIND("]",CELL("filename",SER_hh_fech!$B$2))+1,256))</f>
        <v>SER_hh_fech</v>
      </c>
      <c r="C12" s="4"/>
      <c r="D12" s="6" t="s">
        <v>16</v>
      </c>
    </row>
    <row r="13" spans="1:4" x14ac:dyDescent="0.25">
      <c r="B13" s="4" t="str">
        <f ca="1">HYPERLINK("#"&amp;CELL("address",SER_hh_tesh!$B$2),MID(CELL("filename",SER_hh_tesh!$B$2),FIND("]",CELL("filename",SER_hh_tesh!$B$2))+1,256))</f>
        <v>SER_hh_tesh</v>
      </c>
      <c r="C13" s="4"/>
      <c r="D13" s="6" t="s">
        <v>15</v>
      </c>
    </row>
    <row r="14" spans="1:4" x14ac:dyDescent="0.25">
      <c r="B14" s="4" t="str">
        <f ca="1">HYPERLINK("#"&amp;CELL("address",SER_hh_emih!$B$2),MID(CELL("filename",SER_hh_emih!$B$2),FIND("]",CELL("filename",SER_hh_emih!$B$2))+1,256))</f>
        <v>SER_hh_emih</v>
      </c>
      <c r="C14" s="4"/>
      <c r="D14" s="6" t="s">
        <v>14</v>
      </c>
    </row>
    <row r="15" spans="1:4" x14ac:dyDescent="0.25">
      <c r="B15" s="4" t="str">
        <f ca="1">HYPERLINK("#"&amp;CELL("address",SER_hh_fecs!$B$2),MID(CELL("filename",SER_hh_fecs!$B$2),FIND("]",CELL("filename",SER_hh_fecs!$B$2))+1,256))</f>
        <v>SER_hh_fecs</v>
      </c>
      <c r="C15" s="4"/>
      <c r="D15" s="6" t="s">
        <v>13</v>
      </c>
    </row>
    <row r="16" spans="1:4" x14ac:dyDescent="0.25">
      <c r="B16" s="4" t="str">
        <f ca="1">HYPERLINK("#"&amp;CELL("address",SER_hh_tess!$B$2),MID(CELL("filename",SER_hh_tess!$B$2),FIND("]",CELL("filename",SER_hh_tess!$B$2))+1,256))</f>
        <v>SER_hh_tess</v>
      </c>
      <c r="C16" s="4"/>
      <c r="D16" s="6" t="s">
        <v>12</v>
      </c>
    </row>
    <row r="17" spans="1:4" x14ac:dyDescent="0.25">
      <c r="B17" s="4" t="str">
        <f ca="1">HYPERLINK("#"&amp;CELL("address",SER_hh_emis!$B$2),MID(CELL("filename",SER_hh_emis!$B$2),FIND("]",CELL("filename",SER_hh_emis!$B$2))+1,256))</f>
        <v>SER_hh_emis</v>
      </c>
      <c r="C17" s="4"/>
      <c r="D17" s="6" t="s">
        <v>11</v>
      </c>
    </row>
    <row r="18" spans="1:4" x14ac:dyDescent="0.25">
      <c r="B18" s="4"/>
      <c r="C18" s="4"/>
      <c r="D18" s="1"/>
    </row>
    <row r="19" spans="1:4" x14ac:dyDescent="0.25">
      <c r="A19" s="8"/>
      <c r="B19" s="5" t="s">
        <v>22</v>
      </c>
      <c r="C19" s="4"/>
      <c r="D19" s="6"/>
    </row>
    <row r="20" spans="1:4" x14ac:dyDescent="0.25">
      <c r="A20" s="8"/>
      <c r="B20" s="4" t="str">
        <f ca="1">HYPERLINK("#"&amp;CELL("address",SER_hh_num_in!$B$2),MID(CELL("filename",SER_hh_num_in!$B$2),FIND("]",CELL("filename",SER_hh_num_in!$B$2))+1,256))</f>
        <v>SER_hh_num_in</v>
      </c>
      <c r="C20" s="4"/>
      <c r="D20" s="6" t="s">
        <v>21</v>
      </c>
    </row>
    <row r="21" spans="1:4" x14ac:dyDescent="0.25">
      <c r="B21" s="4" t="str">
        <f ca="1">HYPERLINK("#"&amp;CELL("address",SER_hh_fec_in!$B$2),MID(CELL("filename",SER_hh_fec_in!$B$2),FIND("]",CELL("filename",SER_hh_fec_in!$B$2))+1,256))</f>
        <v>SER_hh_fec_in</v>
      </c>
      <c r="C21" s="4"/>
      <c r="D21" s="6" t="s">
        <v>20</v>
      </c>
    </row>
    <row r="22" spans="1:4" x14ac:dyDescent="0.25">
      <c r="B22" s="4" t="str">
        <f ca="1">HYPERLINK("#"&amp;CELL("address",SER_hh_tes_in!$B$2),MID(CELL("filename",SER_hh_tes_in!$B$2),FIND("]",CELL("filename",SER_hh_tes_in!$B$2))+1,256))</f>
        <v>SER_hh_tes_in</v>
      </c>
      <c r="C22" s="4"/>
      <c r="D22" s="6" t="s">
        <v>19</v>
      </c>
    </row>
    <row r="23" spans="1:4" x14ac:dyDescent="0.25">
      <c r="B23" s="4" t="str">
        <f ca="1">HYPERLINK("#"&amp;CELL("address",SER_hh_eff_in!$B$2),MID(CELL("filename",SER_hh_eff_in!$B$2),FIND("]",CELL("filename",SER_hh_eff_in!$B$2))+1,256))</f>
        <v>SER_hh_eff_in</v>
      </c>
      <c r="C23" s="4"/>
      <c r="D23" s="6" t="s">
        <v>18</v>
      </c>
    </row>
    <row r="24" spans="1:4" x14ac:dyDescent="0.25">
      <c r="B24" s="4" t="str">
        <f ca="1">HYPERLINK("#"&amp;CELL("address",SER_hh_emi_in!$B$2),MID(CELL("filename",SER_hh_emi_in!$B$2),FIND("]",CELL("filename",SER_hh_emi_in!$B$2))+1,256))</f>
        <v>SER_hh_emi_in</v>
      </c>
      <c r="C24" s="4"/>
      <c r="D24" s="6" t="s">
        <v>17</v>
      </c>
    </row>
    <row r="25" spans="1:4" x14ac:dyDescent="0.25">
      <c r="B25" s="4" t="str">
        <f ca="1">HYPERLINK("#"&amp;CELL("address",SER_hh_fech_in!$B$2),MID(CELL("filename",SER_hh_fech_in!$B$2),FIND("]",CELL("filename",SER_hh_fech_in!$B$2))+1,256))</f>
        <v>SER_hh_fech_in</v>
      </c>
      <c r="C25" s="4"/>
      <c r="D25" s="6" t="s">
        <v>16</v>
      </c>
    </row>
    <row r="26" spans="1:4" x14ac:dyDescent="0.25">
      <c r="B26" s="4" t="str">
        <f ca="1">HYPERLINK("#"&amp;CELL("address",SER_hh_tesh_in!$B$2),MID(CELL("filename",SER_hh_tesh_in!$B$2),FIND("]",CELL("filename",SER_hh_tesh_in!$B$2))+1,256))</f>
        <v>SER_hh_tesh_in</v>
      </c>
      <c r="C26" s="4"/>
      <c r="D26" s="6" t="s">
        <v>15</v>
      </c>
    </row>
    <row r="27" spans="1:4" x14ac:dyDescent="0.25">
      <c r="B27" s="4" t="str">
        <f ca="1">HYPERLINK("#"&amp;CELL("address",SER_hh_emih_in!$B$2),MID(CELL("filename",SER_hh_emih_in!$B$2),FIND("]",CELL("filename",SER_hh_emih_in!$B$2))+1,256))</f>
        <v>SER_hh_emih_in</v>
      </c>
      <c r="C27" s="4"/>
      <c r="D27" s="6" t="s">
        <v>14</v>
      </c>
    </row>
    <row r="28" spans="1:4" x14ac:dyDescent="0.25">
      <c r="B28" s="4" t="str">
        <f ca="1">HYPERLINK("#"&amp;CELL("address",SER_hh_fecs_in!$B$2),MID(CELL("filename",SER_hh_fecs_in!$B$2),FIND("]",CELL("filename",SER_hh_fecs_in!$B$2))+1,256))</f>
        <v>SER_hh_fecs_in</v>
      </c>
      <c r="C28" s="4"/>
      <c r="D28" s="6" t="s">
        <v>13</v>
      </c>
    </row>
    <row r="29" spans="1:4" x14ac:dyDescent="0.25">
      <c r="B29" s="4" t="str">
        <f ca="1">HYPERLINK("#"&amp;CELL("address",SER_hh_tess_in!$B$2),MID(CELL("filename",SER_hh_tess_in!$B$2),FIND("]",CELL("filename",SER_hh_tess_in!$B$2))+1,256))</f>
        <v>SER_hh_tess_in</v>
      </c>
      <c r="C29" s="4"/>
      <c r="D29" s="6" t="s">
        <v>12</v>
      </c>
    </row>
    <row r="30" spans="1:4" x14ac:dyDescent="0.25">
      <c r="B30" s="4" t="str">
        <f ca="1">HYPERLINK("#"&amp;CELL("address",SER_hh_emis_in!$B$2),MID(CELL("filename",SER_hh_emis_in!$B$2),FIND("]",CELL("filename",SER_hh_emis_in!$B$2))+1,256))</f>
        <v>SER_hh_emis_in</v>
      </c>
      <c r="C30" s="4"/>
      <c r="D30" s="6" t="s">
        <v>11</v>
      </c>
    </row>
    <row r="31" spans="1:4" x14ac:dyDescent="0.25">
      <c r="B31" s="4"/>
      <c r="C31" s="4"/>
      <c r="D31" s="1"/>
    </row>
    <row r="32" spans="1:4" x14ac:dyDescent="0.25">
      <c r="B32" s="5" t="s">
        <v>10</v>
      </c>
      <c r="C32" s="4"/>
      <c r="D32" s="1"/>
    </row>
    <row r="33" spans="2:4" x14ac:dyDescent="0.25">
      <c r="B33" s="4" t="str">
        <f ca="1">HYPERLINK("#"&amp;CELL("address",'SER_se-appl'!$B$2),MID(CELL("filename",'SER_se-appl'!$B$2),FIND("]",CELL("filename",'SER_se-appl'!$B$2))+1,256))</f>
        <v>SER_se-appl</v>
      </c>
      <c r="C33" s="7"/>
      <c r="D33" s="6" t="s">
        <v>192</v>
      </c>
    </row>
    <row r="34" spans="2:4" x14ac:dyDescent="0.25">
      <c r="B34" s="4" t="str">
        <f ca="1">HYPERLINK("#"&amp;CELL("address",SER_VE!$B$2),MID(CELL("filename",SER_VE!$B$2),FIND("]",CELL("filename",SER_VE!$B$2))+1,256))</f>
        <v>SER_VE</v>
      </c>
      <c r="C34" s="7"/>
      <c r="D34" s="6" t="s">
        <v>9</v>
      </c>
    </row>
    <row r="35" spans="2:4" x14ac:dyDescent="0.25">
      <c r="B35" s="4" t="str">
        <f ca="1">HYPERLINK("#"&amp;CELL("address",SER_SL!$B$2),MID(CELL("filename",SER_SL!$B$2),FIND("]",CELL("filename",SER_SL!$B$2))+1,256))</f>
        <v>SER_SL</v>
      </c>
      <c r="C35" s="7"/>
      <c r="D35" s="6" t="s">
        <v>8</v>
      </c>
    </row>
    <row r="36" spans="2:4" x14ac:dyDescent="0.25">
      <c r="B36" s="4" t="str">
        <f ca="1">HYPERLINK("#"&amp;CELL("address",SER_BL!$B$2),MID(CELL("filename",SER_BL!$B$2),FIND("]",CELL("filename",SER_BL!$B$2))+1,256))</f>
        <v>SER_BL</v>
      </c>
      <c r="C36" s="7"/>
      <c r="D36" s="6" t="s">
        <v>7</v>
      </c>
    </row>
    <row r="37" spans="2:4" x14ac:dyDescent="0.25">
      <c r="B37" s="4" t="str">
        <f ca="1">HYPERLINK("#"&amp;CELL("address",SER_CR!$B$2),MID(CELL("filename",SER_CR!$B$2),FIND("]",CELL("filename",SER_CR!$B$2))+1,256))</f>
        <v>SER_CR</v>
      </c>
      <c r="C37" s="7"/>
      <c r="D37" s="6" t="s">
        <v>191</v>
      </c>
    </row>
    <row r="38" spans="2:4" x14ac:dyDescent="0.25">
      <c r="B38" s="4" t="str">
        <f ca="1">HYPERLINK("#"&amp;CELL("address",SER_BT!$B$2),MID(CELL("filename",SER_BT!$B$2),FIND("]",CELL("filename",SER_BT!$B$2))+1,256))</f>
        <v>SER_BT</v>
      </c>
      <c r="C38" s="7"/>
      <c r="D38" s="6" t="s">
        <v>6</v>
      </c>
    </row>
    <row r="39" spans="2:4" x14ac:dyDescent="0.25">
      <c r="B39" s="4" t="str">
        <f ca="1">HYPERLINK("#"&amp;CELL("address",SER_IT!$B$2),MID(CELL("filename",SER_IT!$B$2),FIND("]",CELL("filename",SER_IT!$B$2))+1,256))</f>
        <v>SER_IT</v>
      </c>
      <c r="C39" s="7"/>
      <c r="D39" s="6" t="s">
        <v>5</v>
      </c>
    </row>
    <row r="41" spans="2:4" x14ac:dyDescent="0.25">
      <c r="B41" s="5" t="s">
        <v>4</v>
      </c>
    </row>
    <row r="42" spans="2:4" x14ac:dyDescent="0.25">
      <c r="B42" s="4" t="str">
        <f ca="1">HYPERLINK("#"&amp;CELL("address",AGR!$B$2),MID(CELL("filename",AGR!$B$2),FIND("]",CELL("filename",AGR!$B$2))+1,256))</f>
        <v>AGR</v>
      </c>
      <c r="D42" s="3" t="s">
        <v>3</v>
      </c>
    </row>
    <row r="43" spans="2:4" x14ac:dyDescent="0.25">
      <c r="B43" s="2" t="str">
        <f ca="1">HYPERLINK("#"&amp;CELL("address",AGR_fec!$B$2),MID(CELL("filename",AGR_fec!$B$2),FIND("]",CELL("filename",AGR_fec!$B$2))+1,256))</f>
        <v>AGR_fec</v>
      </c>
      <c r="D43" s="1" t="s">
        <v>2</v>
      </c>
    </row>
    <row r="44" spans="2:4" x14ac:dyDescent="0.25">
      <c r="B44" s="2" t="str">
        <f ca="1">HYPERLINK("#"&amp;CELL("address",AGR_ued!$B$2),MID(CELL("filename",AGR_ued!$B$2),FIND("]",CELL("filename",AGR_ued!$B$2))+1,256))</f>
        <v>AGR_ued</v>
      </c>
      <c r="D44" s="1" t="s">
        <v>1</v>
      </c>
    </row>
    <row r="45" spans="2:4" x14ac:dyDescent="0.25">
      <c r="B45" s="2" t="str">
        <f ca="1">HYPERLINK("#"&amp;CELL("address",AGR_emi!$B$2),MID(CELL("filename",AGR_emi!$B$2),FIND("]",CELL("filename",AGR_emi!$B$2))+1,256))</f>
        <v>AGR_emi</v>
      </c>
      <c r="D45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5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115</v>
      </c>
      <c r="B3" s="106"/>
      <c r="C3" s="106">
        <f>IF(SER_hh_fec_in!C3=0,0,1000000/0.086*SER_hh_fec_in!C3/SER_hh_num_in!C3)</f>
        <v>72754.932329424773</v>
      </c>
      <c r="D3" s="106">
        <f>IF(SER_hh_fec_in!D3=0,0,1000000/0.086*SER_hh_fec_in!D3/SER_hh_num_in!D3)</f>
        <v>64997.041549538728</v>
      </c>
      <c r="E3" s="106">
        <f>IF(SER_hh_fec_in!E3=0,0,1000000/0.086*SER_hh_fec_in!E3/SER_hh_num_in!E3)</f>
        <v>72992.448647019221</v>
      </c>
      <c r="F3" s="106">
        <f>IF(SER_hh_fec_in!F3=0,0,1000000/0.086*SER_hh_fec_in!F3/SER_hh_num_in!F3)</f>
        <v>72882.17787133102</v>
      </c>
      <c r="G3" s="106">
        <f>IF(SER_hh_fec_in!G3=0,0,1000000/0.086*SER_hh_fec_in!G3/SER_hh_num_in!G3)</f>
        <v>70570.541001856182</v>
      </c>
      <c r="H3" s="106">
        <f>IF(SER_hh_fec_in!H3=0,0,1000000/0.086*SER_hh_fec_in!H3/SER_hh_num_in!H3)</f>
        <v>77813.119719659415</v>
      </c>
      <c r="I3" s="106">
        <f>IF(SER_hh_fec_in!I3=0,0,1000000/0.086*SER_hh_fec_in!I3/SER_hh_num_in!I3)</f>
        <v>59825.768088891833</v>
      </c>
      <c r="J3" s="106">
        <f>IF(SER_hh_fec_in!J3=0,0,1000000/0.086*SER_hh_fec_in!J3/SER_hh_num_in!J3)</f>
        <v>70203.273760179727</v>
      </c>
      <c r="K3" s="106">
        <f>IF(SER_hh_fec_in!K3=0,0,1000000/0.086*SER_hh_fec_in!K3/SER_hh_num_in!K3)</f>
        <v>65415.549086219398</v>
      </c>
      <c r="L3" s="106">
        <f>IF(SER_hh_fec_in!L3=0,0,1000000/0.086*SER_hh_fec_in!L3/SER_hh_num_in!L3)</f>
        <v>66907.106321912492</v>
      </c>
      <c r="M3" s="106">
        <f>IF(SER_hh_fec_in!M3=0,0,1000000/0.086*SER_hh_fec_in!M3/SER_hh_num_in!M3)</f>
        <v>63358.857464593835</v>
      </c>
      <c r="N3" s="106">
        <f>IF(SER_hh_fec_in!N3=0,0,1000000/0.086*SER_hh_fec_in!N3/SER_hh_num_in!N3)</f>
        <v>63808.78201240339</v>
      </c>
      <c r="O3" s="106">
        <f>IF(SER_hh_fec_in!O3=0,0,1000000/0.086*SER_hh_fec_in!O3/SER_hh_num_in!O3)</f>
        <v>67769.955975353616</v>
      </c>
      <c r="P3" s="106">
        <f>IF(SER_hh_fec_in!P3=0,0,1000000/0.086*SER_hh_fec_in!P3/SER_hh_num_in!P3)</f>
        <v>63570.95645270856</v>
      </c>
      <c r="Q3" s="106">
        <f>IF(SER_hh_fec_in!Q3=0,0,1000000/0.086*SER_hh_fec_in!Q3/SER_hh_num_in!Q3)</f>
        <v>67524.003439137436</v>
      </c>
    </row>
    <row r="4" spans="1:17" ht="12.95" customHeight="1" x14ac:dyDescent="0.25">
      <c r="A4" s="90" t="s">
        <v>44</v>
      </c>
      <c r="B4" s="101"/>
      <c r="C4" s="101">
        <f>IF(SER_hh_fec_in!C4=0,0,1000000/0.086*SER_hh_fec_in!C4/SER_hh_num_in!C4)</f>
        <v>50443.826388147805</v>
      </c>
      <c r="D4" s="101">
        <f>IF(SER_hh_fec_in!D4=0,0,1000000/0.086*SER_hh_fec_in!D4/SER_hh_num_in!D4)</f>
        <v>42584.562506503127</v>
      </c>
      <c r="E4" s="101">
        <f>IF(SER_hh_fec_in!E4=0,0,1000000/0.086*SER_hh_fec_in!E4/SER_hh_num_in!E4)</f>
        <v>50262.928623581392</v>
      </c>
      <c r="F4" s="101">
        <f>IF(SER_hh_fec_in!F4=0,0,1000000/0.086*SER_hh_fec_in!F4/SER_hh_num_in!F4)</f>
        <v>51685.940415687255</v>
      </c>
      <c r="G4" s="101">
        <f>IF(SER_hh_fec_in!G4=0,0,1000000/0.086*SER_hh_fec_in!G4/SER_hh_num_in!G4)</f>
        <v>48303.569242921534</v>
      </c>
      <c r="H4" s="101">
        <f>IF(SER_hh_fec_in!H4=0,0,1000000/0.086*SER_hh_fec_in!H4/SER_hh_num_in!H4)</f>
        <v>57188.150044776041</v>
      </c>
      <c r="I4" s="101">
        <f>IF(SER_hh_fec_in!I4=0,0,1000000/0.086*SER_hh_fec_in!I4/SER_hh_num_in!I4)</f>
        <v>38631.790396349948</v>
      </c>
      <c r="J4" s="101">
        <f>IF(SER_hh_fec_in!J4=0,0,1000000/0.086*SER_hh_fec_in!J4/SER_hh_num_in!J4)</f>
        <v>48877.72299339508</v>
      </c>
      <c r="K4" s="101">
        <f>IF(SER_hh_fec_in!K4=0,0,1000000/0.086*SER_hh_fec_in!K4/SER_hh_num_in!K4)</f>
        <v>42307.317165648732</v>
      </c>
      <c r="L4" s="101">
        <f>IF(SER_hh_fec_in!L4=0,0,1000000/0.086*SER_hh_fec_in!L4/SER_hh_num_in!L4)</f>
        <v>45712.912393477622</v>
      </c>
      <c r="M4" s="101">
        <f>IF(SER_hh_fec_in!M4=0,0,1000000/0.086*SER_hh_fec_in!M4/SER_hh_num_in!M4)</f>
        <v>41527.250137577365</v>
      </c>
      <c r="N4" s="101">
        <f>IF(SER_hh_fec_in!N4=0,0,1000000/0.086*SER_hh_fec_in!N4/SER_hh_num_in!N4)</f>
        <v>42940.2029327212</v>
      </c>
      <c r="O4" s="101">
        <f>IF(SER_hh_fec_in!O4=0,0,1000000/0.086*SER_hh_fec_in!O4/SER_hh_num_in!O4)</f>
        <v>47074.83990125198</v>
      </c>
      <c r="P4" s="101">
        <f>IF(SER_hh_fec_in!P4=0,0,1000000/0.086*SER_hh_fec_in!P4/SER_hh_num_in!P4)</f>
        <v>41000.65948384229</v>
      </c>
      <c r="Q4" s="101">
        <f>IF(SER_hh_fec_in!Q4=0,0,1000000/0.086*SER_hh_fec_in!Q4/SER_hh_num_in!Q4)</f>
        <v>44684.680197259433</v>
      </c>
    </row>
    <row r="5" spans="1:17" ht="12" customHeight="1" x14ac:dyDescent="0.25">
      <c r="A5" s="88" t="s">
        <v>38</v>
      </c>
      <c r="B5" s="100"/>
      <c r="C5" s="100">
        <f>IF(SER_hh_fec_in!C5=0,0,1000000/0.086*SER_hh_fec_in!C5/SER_hh_num_in!C5)</f>
        <v>59043.272941969182</v>
      </c>
      <c r="D5" s="100">
        <f>IF(SER_hh_fec_in!D5=0,0,1000000/0.086*SER_hh_fec_in!D5/SER_hh_num_in!D5)</f>
        <v>0</v>
      </c>
      <c r="E5" s="100">
        <f>IF(SER_hh_fec_in!E5=0,0,1000000/0.086*SER_hh_fec_in!E5/SER_hh_num_in!E5)</f>
        <v>0</v>
      </c>
      <c r="F5" s="100">
        <f>IF(SER_hh_fec_in!F5=0,0,1000000/0.086*SER_hh_fec_in!F5/SER_hh_num_in!F5)</f>
        <v>0</v>
      </c>
      <c r="G5" s="100">
        <f>IF(SER_hh_fec_in!G5=0,0,1000000/0.086*SER_hh_fec_in!G5/SER_hh_num_in!G5)</f>
        <v>61902.451845101517</v>
      </c>
      <c r="H5" s="100">
        <f>IF(SER_hh_fec_in!H5=0,0,1000000/0.086*SER_hh_fec_in!H5/SER_hh_num_in!H5)</f>
        <v>69149.321506799999</v>
      </c>
      <c r="I5" s="100">
        <f>IF(SER_hh_fec_in!I5=0,0,1000000/0.086*SER_hh_fec_in!I5/SER_hh_num_in!I5)</f>
        <v>86280.949490515821</v>
      </c>
      <c r="J5" s="100">
        <f>IF(SER_hh_fec_in!J5=0,0,1000000/0.086*SER_hh_fec_in!J5/SER_hh_num_in!J5)</f>
        <v>61634.563708315647</v>
      </c>
      <c r="K5" s="100">
        <f>IF(SER_hh_fec_in!K5=0,0,1000000/0.086*SER_hh_fec_in!K5/SER_hh_num_in!K5)</f>
        <v>0</v>
      </c>
      <c r="L5" s="100">
        <f>IF(SER_hh_fec_in!L5=0,0,1000000/0.086*SER_hh_fec_in!L5/SER_hh_num_in!L5)</f>
        <v>0</v>
      </c>
      <c r="M5" s="100">
        <f>IF(SER_hh_fec_in!M5=0,0,1000000/0.086*SER_hh_fec_in!M5/SER_hh_num_in!M5)</f>
        <v>52412.036995503324</v>
      </c>
      <c r="N5" s="100">
        <f>IF(SER_hh_fec_in!N5=0,0,1000000/0.086*SER_hh_fec_in!N5/SER_hh_num_in!N5)</f>
        <v>55651.198654077867</v>
      </c>
      <c r="O5" s="100">
        <f>IF(SER_hh_fec_in!O5=0,0,1000000/0.086*SER_hh_fec_in!O5/SER_hh_num_in!O5)</f>
        <v>0</v>
      </c>
      <c r="P5" s="100">
        <f>IF(SER_hh_fec_in!P5=0,0,1000000/0.086*SER_hh_fec_in!P5/SER_hh_num_in!P5)</f>
        <v>54057.49135149605</v>
      </c>
      <c r="Q5" s="100">
        <f>IF(SER_hh_fec_in!Q5=0,0,1000000/0.086*SER_hh_fec_in!Q5/SER_hh_num_in!Q5)</f>
        <v>60519.545882903083</v>
      </c>
    </row>
    <row r="6" spans="1:17" ht="12" customHeight="1" x14ac:dyDescent="0.25">
      <c r="A6" s="88" t="s">
        <v>66</v>
      </c>
      <c r="B6" s="100"/>
      <c r="C6" s="100">
        <f>IF(SER_hh_fec_in!C6=0,0,1000000/0.086*SER_hh_fec_in!C6/SER_hh_num_in!C6)</f>
        <v>0</v>
      </c>
      <c r="D6" s="100">
        <f>IF(SER_hh_fec_in!D6=0,0,1000000/0.086*SER_hh_fec_in!D6/SER_hh_num_in!D6)</f>
        <v>0</v>
      </c>
      <c r="E6" s="100">
        <f>IF(SER_hh_fec_in!E6=0,0,1000000/0.086*SER_hh_fec_in!E6/SER_hh_num_in!E6)</f>
        <v>0</v>
      </c>
      <c r="F6" s="100">
        <f>IF(SER_hh_fec_in!F6=0,0,1000000/0.086*SER_hh_fec_in!F6/SER_hh_num_in!F6)</f>
        <v>0</v>
      </c>
      <c r="G6" s="100">
        <f>IF(SER_hh_fec_in!G6=0,0,1000000/0.086*SER_hh_fec_in!G6/SER_hh_num_in!G6)</f>
        <v>0</v>
      </c>
      <c r="H6" s="100">
        <f>IF(SER_hh_fec_in!H6=0,0,1000000/0.086*SER_hh_fec_in!H6/SER_hh_num_in!H6)</f>
        <v>0</v>
      </c>
      <c r="I6" s="100">
        <f>IF(SER_hh_fec_in!I6=0,0,1000000/0.086*SER_hh_fec_in!I6/SER_hh_num_in!I6)</f>
        <v>0</v>
      </c>
      <c r="J6" s="100">
        <f>IF(SER_hh_fec_in!J6=0,0,1000000/0.086*SER_hh_fec_in!J6/SER_hh_num_in!J6)</f>
        <v>0</v>
      </c>
      <c r="K6" s="100">
        <f>IF(SER_hh_fec_in!K6=0,0,1000000/0.086*SER_hh_fec_in!K6/SER_hh_num_in!K6)</f>
        <v>0</v>
      </c>
      <c r="L6" s="100">
        <f>IF(SER_hh_fec_in!L6=0,0,1000000/0.086*SER_hh_fec_in!L6/SER_hh_num_in!L6)</f>
        <v>0</v>
      </c>
      <c r="M6" s="100">
        <f>IF(SER_hh_fec_in!M6=0,0,1000000/0.086*SER_hh_fec_in!M6/SER_hh_num_in!M6)</f>
        <v>0</v>
      </c>
      <c r="N6" s="100">
        <f>IF(SER_hh_fec_in!N6=0,0,1000000/0.086*SER_hh_fec_in!N6/SER_hh_num_in!N6)</f>
        <v>0</v>
      </c>
      <c r="O6" s="100">
        <f>IF(SER_hh_fec_in!O6=0,0,1000000/0.086*SER_hh_fec_in!O6/SER_hh_num_in!O6)</f>
        <v>0</v>
      </c>
      <c r="P6" s="100">
        <f>IF(SER_hh_fec_in!P6=0,0,1000000/0.086*SER_hh_fec_in!P6/SER_hh_num_in!P6)</f>
        <v>0</v>
      </c>
      <c r="Q6" s="100">
        <f>IF(SER_hh_fec_in!Q6=0,0,1000000/0.086*SER_hh_fec_in!Q6/SER_hh_num_in!Q6)</f>
        <v>0</v>
      </c>
    </row>
    <row r="7" spans="1:17" ht="12" customHeight="1" x14ac:dyDescent="0.25">
      <c r="A7" s="88" t="s">
        <v>99</v>
      </c>
      <c r="B7" s="100"/>
      <c r="C7" s="100">
        <f>IF(SER_hh_fec_in!C7=0,0,1000000/0.086*SER_hh_fec_in!C7/SER_hh_num_in!C7)</f>
        <v>50868.996324385334</v>
      </c>
      <c r="D7" s="100">
        <f>IF(SER_hh_fec_in!D7=0,0,1000000/0.086*SER_hh_fec_in!D7/SER_hh_num_in!D7)</f>
        <v>0</v>
      </c>
      <c r="E7" s="100">
        <f>IF(SER_hh_fec_in!E7=0,0,1000000/0.086*SER_hh_fec_in!E7/SER_hh_num_in!E7)</f>
        <v>0</v>
      </c>
      <c r="F7" s="100">
        <f>IF(SER_hh_fec_in!F7=0,0,1000000/0.086*SER_hh_fec_in!F7/SER_hh_num_in!F7)</f>
        <v>54986.639148543938</v>
      </c>
      <c r="G7" s="100">
        <f>IF(SER_hh_fec_in!G7=0,0,1000000/0.086*SER_hh_fec_in!G7/SER_hh_num_in!G7)</f>
        <v>53646.720456642906</v>
      </c>
      <c r="H7" s="100">
        <f>IF(SER_hh_fec_in!H7=0,0,1000000/0.086*SER_hh_fec_in!H7/SER_hh_num_in!H7)</f>
        <v>58133.267959258068</v>
      </c>
      <c r="I7" s="100">
        <f>IF(SER_hh_fec_in!I7=0,0,1000000/0.086*SER_hh_fec_in!I7/SER_hh_num_in!I7)</f>
        <v>40612.111108484307</v>
      </c>
      <c r="J7" s="100">
        <f>IF(SER_hh_fec_in!J7=0,0,1000000/0.086*SER_hh_fec_in!J7/SER_hh_num_in!J7)</f>
        <v>49861.049517662832</v>
      </c>
      <c r="K7" s="100">
        <f>IF(SER_hh_fec_in!K7=0,0,1000000/0.086*SER_hh_fec_in!K7/SER_hh_num_in!K7)</f>
        <v>45902.901269868591</v>
      </c>
      <c r="L7" s="100">
        <f>IF(SER_hh_fec_in!L7=0,0,1000000/0.086*SER_hh_fec_in!L7/SER_hh_num_in!L7)</f>
        <v>49706.272215504447</v>
      </c>
      <c r="M7" s="100">
        <f>IF(SER_hh_fec_in!M7=0,0,1000000/0.086*SER_hh_fec_in!M7/SER_hh_num_in!M7)</f>
        <v>43464.473368148676</v>
      </c>
      <c r="N7" s="100">
        <f>IF(SER_hh_fec_in!N7=0,0,1000000/0.086*SER_hh_fec_in!N7/SER_hh_num_in!N7)</f>
        <v>46047.798340818161</v>
      </c>
      <c r="O7" s="100">
        <f>IF(SER_hh_fec_in!O7=0,0,1000000/0.086*SER_hh_fec_in!O7/SER_hh_num_in!O7)</f>
        <v>49331.309552879065</v>
      </c>
      <c r="P7" s="100">
        <f>IF(SER_hh_fec_in!P7=0,0,1000000/0.086*SER_hh_fec_in!P7/SER_hh_num_in!P7)</f>
        <v>45121.483973119539</v>
      </c>
      <c r="Q7" s="100">
        <f>IF(SER_hh_fec_in!Q7=0,0,1000000/0.086*SER_hh_fec_in!Q7/SER_hh_num_in!Q7)</f>
        <v>0</v>
      </c>
    </row>
    <row r="8" spans="1:17" ht="12" customHeight="1" x14ac:dyDescent="0.25">
      <c r="A8" s="88" t="s">
        <v>101</v>
      </c>
      <c r="B8" s="100"/>
      <c r="C8" s="100">
        <f>IF(SER_hh_fec_in!C8=0,0,1000000/0.086*SER_hh_fec_in!C8/SER_hh_num_in!C8)</f>
        <v>31674.642126988299</v>
      </c>
      <c r="D8" s="100">
        <f>IF(SER_hh_fec_in!D8=0,0,1000000/0.086*SER_hh_fec_in!D8/SER_hh_num_in!D8)</f>
        <v>30978.299986375379</v>
      </c>
      <c r="E8" s="100">
        <f>IF(SER_hh_fec_in!E8=0,0,1000000/0.086*SER_hh_fec_in!E8/SER_hh_num_in!E8)</f>
        <v>37502.58860999273</v>
      </c>
      <c r="F8" s="100">
        <f>IF(SER_hh_fec_in!F8=0,0,1000000/0.086*SER_hh_fec_in!F8/SER_hh_num_in!F8)</f>
        <v>35383.989311817</v>
      </c>
      <c r="G8" s="100">
        <f>IF(SER_hh_fec_in!G8=0,0,1000000/0.086*SER_hh_fec_in!G8/SER_hh_num_in!G8)</f>
        <v>33489.937194247359</v>
      </c>
      <c r="H8" s="100">
        <f>IF(SER_hh_fec_in!H8=0,0,1000000/0.086*SER_hh_fec_in!H8/SER_hh_num_in!H8)</f>
        <v>37012.190129930466</v>
      </c>
      <c r="I8" s="100">
        <f>IF(SER_hh_fec_in!I8=0,0,1000000/0.086*SER_hh_fec_in!I8/SER_hh_num_in!I8)</f>
        <v>25986.250908137037</v>
      </c>
      <c r="J8" s="100">
        <f>IF(SER_hh_fec_in!J8=0,0,1000000/0.086*SER_hh_fec_in!J8/SER_hh_num_in!J8)</f>
        <v>30598.54990836724</v>
      </c>
      <c r="K8" s="100">
        <f>IF(SER_hh_fec_in!K8=0,0,1000000/0.086*SER_hh_fec_in!K8/SER_hh_num_in!K8)</f>
        <v>29291.081073876205</v>
      </c>
      <c r="L8" s="100">
        <f>IF(SER_hh_fec_in!L8=0,0,1000000/0.086*SER_hh_fec_in!L8/SER_hh_num_in!L8)</f>
        <v>34079.44996090325</v>
      </c>
      <c r="M8" s="100">
        <f>IF(SER_hh_fec_in!M8=0,0,1000000/0.086*SER_hh_fec_in!M8/SER_hh_num_in!M8)</f>
        <v>27392.084499322809</v>
      </c>
      <c r="N8" s="100">
        <f>IF(SER_hh_fec_in!N8=0,0,1000000/0.086*SER_hh_fec_in!N8/SER_hh_num_in!N8)</f>
        <v>29699.722309664357</v>
      </c>
      <c r="O8" s="100">
        <f>IF(SER_hh_fec_in!O8=0,0,1000000/0.086*SER_hh_fec_in!O8/SER_hh_num_in!O8)</f>
        <v>31153.104136544818</v>
      </c>
      <c r="P8" s="100">
        <f>IF(SER_hh_fec_in!P8=0,0,1000000/0.086*SER_hh_fec_in!P8/SER_hh_num_in!P8)</f>
        <v>28180.545937918694</v>
      </c>
      <c r="Q8" s="100">
        <f>IF(SER_hh_fec_in!Q8=0,0,1000000/0.086*SER_hh_fec_in!Q8/SER_hh_num_in!Q8)</f>
        <v>30737.688270441304</v>
      </c>
    </row>
    <row r="9" spans="1:17" ht="12" customHeight="1" x14ac:dyDescent="0.25">
      <c r="A9" s="88" t="s">
        <v>106</v>
      </c>
      <c r="B9" s="100"/>
      <c r="C9" s="100">
        <f>IF(SER_hh_fec_in!C9=0,0,1000000/0.086*SER_hh_fec_in!C9/SER_hh_num_in!C9)</f>
        <v>43003.303074460651</v>
      </c>
      <c r="D9" s="100">
        <f>IF(SER_hh_fec_in!D9=0,0,1000000/0.086*SER_hh_fec_in!D9/SER_hh_num_in!D9)</f>
        <v>42207.465244262719</v>
      </c>
      <c r="E9" s="100">
        <f>IF(SER_hh_fec_in!E9=0,0,1000000/0.086*SER_hh_fec_in!E9/SER_hh_num_in!E9)</f>
        <v>0</v>
      </c>
      <c r="F9" s="100">
        <f>IF(SER_hh_fec_in!F9=0,0,1000000/0.086*SER_hh_fec_in!F9/SER_hh_num_in!F9)</f>
        <v>49169.737140626101</v>
      </c>
      <c r="G9" s="100">
        <f>IF(SER_hh_fec_in!G9=0,0,1000000/0.086*SER_hh_fec_in!G9/SER_hh_num_in!G9)</f>
        <v>44863.816043723615</v>
      </c>
      <c r="H9" s="100">
        <f>IF(SER_hh_fec_in!H9=0,0,1000000/0.086*SER_hh_fec_in!H9/SER_hh_num_in!H9)</f>
        <v>55740.801357947355</v>
      </c>
      <c r="I9" s="100">
        <f>IF(SER_hh_fec_in!I9=0,0,1000000/0.086*SER_hh_fec_in!I9/SER_hh_num_in!I9)</f>
        <v>36438.800835511225</v>
      </c>
      <c r="J9" s="100">
        <f>IF(SER_hh_fec_in!J9=0,0,1000000/0.086*SER_hh_fec_in!J9/SER_hh_num_in!J9)</f>
        <v>0</v>
      </c>
      <c r="K9" s="100">
        <f>IF(SER_hh_fec_in!K9=0,0,1000000/0.086*SER_hh_fec_in!K9/SER_hh_num_in!K9)</f>
        <v>42554.851052617472</v>
      </c>
      <c r="L9" s="100">
        <f>IF(SER_hh_fec_in!L9=0,0,1000000/0.086*SER_hh_fec_in!L9/SER_hh_num_in!L9)</f>
        <v>48850.660893867534</v>
      </c>
      <c r="M9" s="100">
        <f>IF(SER_hh_fec_in!M9=0,0,1000000/0.086*SER_hh_fec_in!M9/SER_hh_num_in!M9)</f>
        <v>40883.569449748873</v>
      </c>
      <c r="N9" s="100">
        <f>IF(SER_hh_fec_in!N9=0,0,1000000/0.086*SER_hh_fec_in!N9/SER_hh_num_in!N9)</f>
        <v>44508.925878543312</v>
      </c>
      <c r="O9" s="100">
        <f>IF(SER_hh_fec_in!O9=0,0,1000000/0.086*SER_hh_fec_in!O9/SER_hh_num_in!O9)</f>
        <v>46684.57123689232</v>
      </c>
      <c r="P9" s="100">
        <f>IF(SER_hh_fec_in!P9=0,0,1000000/0.086*SER_hh_fec_in!P9/SER_hh_num_in!P9)</f>
        <v>0</v>
      </c>
      <c r="Q9" s="100">
        <f>IF(SER_hh_fec_in!Q9=0,0,1000000/0.086*SER_hh_fec_in!Q9/SER_hh_num_in!Q9)</f>
        <v>0</v>
      </c>
    </row>
    <row r="10" spans="1:17" ht="12" customHeight="1" x14ac:dyDescent="0.25">
      <c r="A10" s="88" t="s">
        <v>34</v>
      </c>
      <c r="B10" s="100"/>
      <c r="C10" s="100">
        <f>IF(SER_hh_fec_in!C10=0,0,1000000/0.086*SER_hh_fec_in!C10/SER_hh_num_in!C10)</f>
        <v>0</v>
      </c>
      <c r="D10" s="100">
        <f>IF(SER_hh_fec_in!D10=0,0,1000000/0.086*SER_hh_fec_in!D10/SER_hh_num_in!D10)</f>
        <v>0</v>
      </c>
      <c r="E10" s="100">
        <f>IF(SER_hh_fec_in!E10=0,0,1000000/0.086*SER_hh_fec_in!E10/SER_hh_num_in!E10)</f>
        <v>73409.821844322563</v>
      </c>
      <c r="F10" s="100">
        <f>IF(SER_hh_fec_in!F10=0,0,1000000/0.086*SER_hh_fec_in!F10/SER_hh_num_in!F10)</f>
        <v>69272.874069321173</v>
      </c>
      <c r="G10" s="100">
        <f>IF(SER_hh_fec_in!G10=0,0,1000000/0.086*SER_hh_fec_in!G10/SER_hh_num_in!G10)</f>
        <v>0</v>
      </c>
      <c r="H10" s="100">
        <f>IF(SER_hh_fec_in!H10=0,0,1000000/0.086*SER_hh_fec_in!H10/SER_hh_num_in!H10)</f>
        <v>72650.36908209986</v>
      </c>
      <c r="I10" s="100">
        <f>IF(SER_hh_fec_in!I10=0,0,1000000/0.086*SER_hh_fec_in!I10/SER_hh_num_in!I10)</f>
        <v>58092.42175616508</v>
      </c>
      <c r="J10" s="100">
        <f>IF(SER_hh_fec_in!J10=0,0,1000000/0.086*SER_hh_fec_in!J10/SER_hh_num_in!J10)</f>
        <v>0</v>
      </c>
      <c r="K10" s="100">
        <f>IF(SER_hh_fec_in!K10=0,0,1000000/0.086*SER_hh_fec_in!K10/SER_hh_num_in!K10)</f>
        <v>0</v>
      </c>
      <c r="L10" s="100">
        <f>IF(SER_hh_fec_in!L10=0,0,1000000/0.086*SER_hh_fec_in!L10/SER_hh_num_in!L10)</f>
        <v>0</v>
      </c>
      <c r="M10" s="100">
        <f>IF(SER_hh_fec_in!M10=0,0,1000000/0.086*SER_hh_fec_in!M10/SER_hh_num_in!M10)</f>
        <v>0</v>
      </c>
      <c r="N10" s="100">
        <f>IF(SER_hh_fec_in!N10=0,0,1000000/0.086*SER_hh_fec_in!N10/SER_hh_num_in!N10)</f>
        <v>0</v>
      </c>
      <c r="O10" s="100">
        <f>IF(SER_hh_fec_in!O10=0,0,1000000/0.086*SER_hh_fec_in!O10/SER_hh_num_in!O10)</f>
        <v>0</v>
      </c>
      <c r="P10" s="100">
        <f>IF(SER_hh_fec_in!P10=0,0,1000000/0.086*SER_hh_fec_in!P10/SER_hh_num_in!P10)</f>
        <v>44654.863958185779</v>
      </c>
      <c r="Q10" s="100">
        <f>IF(SER_hh_fec_in!Q10=0,0,1000000/0.086*SER_hh_fec_in!Q10/SER_hh_num_in!Q10)</f>
        <v>49367.317914912928</v>
      </c>
    </row>
    <row r="11" spans="1:17" ht="12" customHeight="1" x14ac:dyDescent="0.25">
      <c r="A11" s="88" t="s">
        <v>61</v>
      </c>
      <c r="B11" s="100"/>
      <c r="C11" s="100">
        <f>IF(SER_hh_fec_in!C11=0,0,1000000/0.086*SER_hh_fec_in!C11/SER_hh_num_in!C11)</f>
        <v>0</v>
      </c>
      <c r="D11" s="100">
        <f>IF(SER_hh_fec_in!D11=0,0,1000000/0.086*SER_hh_fec_in!D11/SER_hh_num_in!D11)</f>
        <v>0</v>
      </c>
      <c r="E11" s="100">
        <f>IF(SER_hh_fec_in!E11=0,0,1000000/0.086*SER_hh_fec_in!E11/SER_hh_num_in!E11)</f>
        <v>47164.331025839616</v>
      </c>
      <c r="F11" s="100">
        <f>IF(SER_hh_fec_in!F11=0,0,1000000/0.086*SER_hh_fec_in!F11/SER_hh_num_in!F11)</f>
        <v>44454.570926793582</v>
      </c>
      <c r="G11" s="100">
        <f>IF(SER_hh_fec_in!G11=0,0,1000000/0.086*SER_hh_fec_in!G11/SER_hh_num_in!G11)</f>
        <v>43341.468054340214</v>
      </c>
      <c r="H11" s="100">
        <f>IF(SER_hh_fec_in!H11=0,0,1000000/0.086*SER_hh_fec_in!H11/SER_hh_num_in!H11)</f>
        <v>44604.194506475535</v>
      </c>
      <c r="I11" s="100">
        <f>IF(SER_hh_fec_in!I11=0,0,1000000/0.086*SER_hh_fec_in!I11/SER_hh_num_in!I11)</f>
        <v>36612.773559117319</v>
      </c>
      <c r="J11" s="100">
        <f>IF(SER_hh_fec_in!J11=0,0,1000000/0.086*SER_hh_fec_in!J11/SER_hh_num_in!J11)</f>
        <v>34488.923385244307</v>
      </c>
      <c r="K11" s="100">
        <f>IF(SER_hh_fec_in!K11=0,0,1000000/0.086*SER_hh_fec_in!K11/SER_hh_num_in!K11)</f>
        <v>37792.190013665691</v>
      </c>
      <c r="L11" s="100">
        <f>IF(SER_hh_fec_in!L11=0,0,1000000/0.086*SER_hh_fec_in!L11/SER_hh_num_in!L11)</f>
        <v>37513.778472516075</v>
      </c>
      <c r="M11" s="100">
        <f>IF(SER_hh_fec_in!M11=0,0,1000000/0.086*SER_hh_fec_in!M11/SER_hh_num_in!M11)</f>
        <v>37429.288592584177</v>
      </c>
      <c r="N11" s="100">
        <f>IF(SER_hh_fec_in!N11=0,0,1000000/0.086*SER_hh_fec_in!N11/SER_hh_num_in!N11)</f>
        <v>36707.16410446442</v>
      </c>
      <c r="O11" s="100">
        <f>IF(SER_hh_fec_in!O11=0,0,1000000/0.086*SER_hh_fec_in!O11/SER_hh_num_in!O11)</f>
        <v>39253.273547481076</v>
      </c>
      <c r="P11" s="100">
        <f>IF(SER_hh_fec_in!P11=0,0,1000000/0.086*SER_hh_fec_in!P11/SER_hh_num_in!P11)</f>
        <v>51323.735672896648</v>
      </c>
      <c r="Q11" s="100">
        <f>IF(SER_hh_fec_in!Q11=0,0,1000000/0.086*SER_hh_fec_in!Q11/SER_hh_num_in!Q11)</f>
        <v>0</v>
      </c>
    </row>
    <row r="12" spans="1:17" ht="12" customHeight="1" x14ac:dyDescent="0.25">
      <c r="A12" s="88" t="s">
        <v>42</v>
      </c>
      <c r="B12" s="100"/>
      <c r="C12" s="100">
        <f>IF(SER_hh_fec_in!C12=0,0,1000000/0.086*SER_hh_fec_in!C12/SER_hh_num_in!C12)</f>
        <v>0</v>
      </c>
      <c r="D12" s="100">
        <f>IF(SER_hh_fec_in!D12=0,0,1000000/0.086*SER_hh_fec_in!D12/SER_hh_num_in!D12)</f>
        <v>0</v>
      </c>
      <c r="E12" s="100">
        <f>IF(SER_hh_fec_in!E12=0,0,1000000/0.086*SER_hh_fec_in!E12/SER_hh_num_in!E12)</f>
        <v>49025.153215038648</v>
      </c>
      <c r="F12" s="100">
        <f>IF(SER_hh_fec_in!F12=0,0,1000000/0.086*SER_hh_fec_in!F12/SER_hh_num_in!F12)</f>
        <v>46743.256389383023</v>
      </c>
      <c r="G12" s="100">
        <f>IF(SER_hh_fec_in!G12=0,0,1000000/0.086*SER_hh_fec_in!G12/SER_hh_num_in!G12)</f>
        <v>45394.804351027124</v>
      </c>
      <c r="H12" s="100">
        <f>IF(SER_hh_fec_in!H12=0,0,1000000/0.086*SER_hh_fec_in!H12/SER_hh_num_in!H12)</f>
        <v>38934.920816117883</v>
      </c>
      <c r="I12" s="100">
        <f>IF(SER_hh_fec_in!I12=0,0,1000000/0.086*SER_hh_fec_in!I12/SER_hh_num_in!I12)</f>
        <v>33935.768658522989</v>
      </c>
      <c r="J12" s="100">
        <f>IF(SER_hh_fec_in!J12=0,0,1000000/0.086*SER_hh_fec_in!J12/SER_hh_num_in!J12)</f>
        <v>37537.739376387624</v>
      </c>
      <c r="K12" s="100">
        <f>IF(SER_hh_fec_in!K12=0,0,1000000/0.086*SER_hh_fec_in!K12/SER_hh_num_in!K12)</f>
        <v>36441.653396427799</v>
      </c>
      <c r="L12" s="100">
        <f>IF(SER_hh_fec_in!L12=0,0,1000000/0.086*SER_hh_fec_in!L12/SER_hh_num_in!L12)</f>
        <v>50685.548347639429</v>
      </c>
      <c r="M12" s="100">
        <f>IF(SER_hh_fec_in!M12=0,0,1000000/0.086*SER_hh_fec_in!M12/SER_hh_num_in!M12)</f>
        <v>0</v>
      </c>
      <c r="N12" s="100">
        <f>IF(SER_hh_fec_in!N12=0,0,1000000/0.086*SER_hh_fec_in!N12/SER_hh_num_in!N12)</f>
        <v>0</v>
      </c>
      <c r="O12" s="100">
        <f>IF(SER_hh_fec_in!O12=0,0,1000000/0.086*SER_hh_fec_in!O12/SER_hh_num_in!O12)</f>
        <v>0</v>
      </c>
      <c r="P12" s="100">
        <f>IF(SER_hh_fec_in!P12=0,0,1000000/0.086*SER_hh_fec_in!P12/SER_hh_num_in!P12)</f>
        <v>0</v>
      </c>
      <c r="Q12" s="100">
        <f>IF(SER_hh_fec_in!Q12=0,0,1000000/0.086*SER_hh_fec_in!Q12/SER_hh_num_in!Q12)</f>
        <v>0</v>
      </c>
    </row>
    <row r="13" spans="1:17" ht="12" customHeight="1" x14ac:dyDescent="0.25">
      <c r="A13" s="88" t="s">
        <v>105</v>
      </c>
      <c r="B13" s="100"/>
      <c r="C13" s="100">
        <f>IF(SER_hh_fec_in!C13=0,0,1000000/0.086*SER_hh_fec_in!C13/SER_hh_num_in!C13)</f>
        <v>25547.82814643161</v>
      </c>
      <c r="D13" s="100">
        <f>IF(SER_hh_fec_in!D13=0,0,1000000/0.086*SER_hh_fec_in!D13/SER_hh_num_in!D13)</f>
        <v>25568.497672266803</v>
      </c>
      <c r="E13" s="100">
        <f>IF(SER_hh_fec_in!E13=0,0,1000000/0.086*SER_hh_fec_in!E13/SER_hh_num_in!E13)</f>
        <v>31102.30964676668</v>
      </c>
      <c r="F13" s="100">
        <f>IF(SER_hh_fec_in!F13=0,0,1000000/0.086*SER_hh_fec_in!F13/SER_hh_num_in!F13)</f>
        <v>29344.034607007849</v>
      </c>
      <c r="G13" s="100">
        <f>IF(SER_hh_fec_in!G13=0,0,1000000/0.086*SER_hh_fec_in!G13/SER_hh_num_in!G13)</f>
        <v>27774.402176203661</v>
      </c>
      <c r="H13" s="100">
        <f>IF(SER_hh_fec_in!H13=0,0,1000000/0.086*SER_hh_fec_in!H13/SER_hh_num_in!H13)</f>
        <v>30717.782900541766</v>
      </c>
      <c r="I13" s="100">
        <f>IF(SER_hh_fec_in!I13=0,0,1000000/0.086*SER_hh_fec_in!I13/SER_hh_num_in!I13)</f>
        <v>21585.082735801505</v>
      </c>
      <c r="J13" s="100">
        <f>IF(SER_hh_fec_in!J13=0,0,1000000/0.086*SER_hh_fec_in!J13/SER_hh_num_in!J13)</f>
        <v>25427.668633304966</v>
      </c>
      <c r="K13" s="100">
        <f>IF(SER_hh_fec_in!K13=0,0,1000000/0.086*SER_hh_fec_in!K13/SER_hh_num_in!K13)</f>
        <v>24349.780663327438</v>
      </c>
      <c r="L13" s="100">
        <f>IF(SER_hh_fec_in!L13=0,0,1000000/0.086*SER_hh_fec_in!L13/SER_hh_num_in!L13)</f>
        <v>21913.163308264688</v>
      </c>
      <c r="M13" s="100">
        <f>IF(SER_hh_fec_in!M13=0,0,1000000/0.086*SER_hh_fec_in!M13/SER_hh_num_in!M13)</f>
        <v>14152.071039463293</v>
      </c>
      <c r="N13" s="100">
        <f>IF(SER_hh_fec_in!N13=0,0,1000000/0.086*SER_hh_fec_in!N13/SER_hh_num_in!N13)</f>
        <v>13305.226439202985</v>
      </c>
      <c r="O13" s="100">
        <f>IF(SER_hh_fec_in!O13=0,0,1000000/0.086*SER_hh_fec_in!O13/SER_hh_num_in!O13)</f>
        <v>13005.439600742749</v>
      </c>
      <c r="P13" s="100">
        <f>IF(SER_hh_fec_in!P13=0,0,1000000/0.086*SER_hh_fec_in!P13/SER_hh_num_in!P13)</f>
        <v>11260.504401896367</v>
      </c>
      <c r="Q13" s="100">
        <f>IF(SER_hh_fec_in!Q13=0,0,1000000/0.086*SER_hh_fec_in!Q13/SER_hh_num_in!Q13)</f>
        <v>12236.087259432903</v>
      </c>
    </row>
    <row r="14" spans="1:17" ht="12" customHeight="1" x14ac:dyDescent="0.25">
      <c r="A14" s="51" t="s">
        <v>104</v>
      </c>
      <c r="B14" s="22"/>
      <c r="C14" s="22">
        <f>IF(SER_hh_fec_in!C14=0,0,1000000/0.086*SER_hh_fec_in!C14/SER_hh_num_in!C14)</f>
        <v>0</v>
      </c>
      <c r="D14" s="22">
        <f>IF(SER_hh_fec_in!D14=0,0,1000000/0.086*SER_hh_fec_in!D14/SER_hh_num_in!D14)</f>
        <v>42831.307996961201</v>
      </c>
      <c r="E14" s="22">
        <f>IF(SER_hh_fec_in!E14=0,0,1000000/0.086*SER_hh_fec_in!E14/SER_hh_num_in!E14)</f>
        <v>51664.522554589035</v>
      </c>
      <c r="F14" s="22">
        <f>IF(SER_hh_fec_in!F14=0,0,1000000/0.086*SER_hh_fec_in!F14/SER_hh_num_in!F14)</f>
        <v>0</v>
      </c>
      <c r="G14" s="22">
        <f>IF(SER_hh_fec_in!G14=0,0,1000000/0.086*SER_hh_fec_in!G14/SER_hh_num_in!G14)</f>
        <v>0</v>
      </c>
      <c r="H14" s="22">
        <f>IF(SER_hh_fec_in!H14=0,0,1000000/0.086*SER_hh_fec_in!H14/SER_hh_num_in!H14)</f>
        <v>0</v>
      </c>
      <c r="I14" s="22">
        <f>IF(SER_hh_fec_in!I14=0,0,1000000/0.086*SER_hh_fec_in!I14/SER_hh_num_in!I14)</f>
        <v>0</v>
      </c>
      <c r="J14" s="22">
        <f>IF(SER_hh_fec_in!J14=0,0,1000000/0.086*SER_hh_fec_in!J14/SER_hh_num_in!J14)</f>
        <v>42133.178342908242</v>
      </c>
      <c r="K14" s="22">
        <f>IF(SER_hh_fec_in!K14=0,0,1000000/0.086*SER_hh_fec_in!K14/SER_hh_num_in!K14)</f>
        <v>40295.421429673501</v>
      </c>
      <c r="L14" s="22">
        <f>IF(SER_hh_fec_in!L14=0,0,1000000/0.086*SER_hh_fec_in!L14/SER_hh_num_in!L14)</f>
        <v>46853.544737274926</v>
      </c>
      <c r="M14" s="22">
        <f>IF(SER_hh_fec_in!M14=0,0,1000000/0.086*SER_hh_fec_in!M14/SER_hh_num_in!M14)</f>
        <v>0</v>
      </c>
      <c r="N14" s="22">
        <f>IF(SER_hh_fec_in!N14=0,0,1000000/0.086*SER_hh_fec_in!N14/SER_hh_num_in!N14)</f>
        <v>40939.009603886559</v>
      </c>
      <c r="O14" s="22">
        <f>IF(SER_hh_fec_in!O14=0,0,1000000/0.086*SER_hh_fec_in!O14/SER_hh_num_in!O14)</f>
        <v>0</v>
      </c>
      <c r="P14" s="22">
        <f>IF(SER_hh_fec_in!P14=0,0,1000000/0.086*SER_hh_fec_in!P14/SER_hh_num_in!P14)</f>
        <v>0</v>
      </c>
      <c r="Q14" s="22">
        <f>IF(SER_hh_fec_in!Q14=0,0,1000000/0.086*SER_hh_fec_in!Q14/SER_hh_num_in!Q14)</f>
        <v>43949.449413630537</v>
      </c>
    </row>
    <row r="15" spans="1:17" ht="12" customHeight="1" x14ac:dyDescent="0.25">
      <c r="A15" s="105" t="s">
        <v>108</v>
      </c>
      <c r="B15" s="104"/>
      <c r="C15" s="104">
        <f>IF(SER_hh_fec_in!C15=0,0,1000000/0.086*SER_hh_fec_in!C15/SER_hh_num_in!C15)</f>
        <v>669.72878065648763</v>
      </c>
      <c r="D15" s="104">
        <f>IF(SER_hh_fec_in!D15=0,0,1000000/0.086*SER_hh_fec_in!D15/SER_hh_num_in!D15)</f>
        <v>614.19142401338866</v>
      </c>
      <c r="E15" s="104">
        <f>IF(SER_hh_fec_in!E15=0,0,1000000/0.086*SER_hh_fec_in!E15/SER_hh_num_in!E15)</f>
        <v>227.1199295835807</v>
      </c>
      <c r="F15" s="104">
        <f>IF(SER_hh_fec_in!F15=0,0,1000000/0.086*SER_hh_fec_in!F15/SER_hh_num_in!F15)</f>
        <v>649.9674301262595</v>
      </c>
      <c r="G15" s="104">
        <f>IF(SER_hh_fec_in!G15=0,0,1000000/0.086*SER_hh_fec_in!G15/SER_hh_num_in!G15)</f>
        <v>683.98207753879012</v>
      </c>
      <c r="H15" s="104">
        <f>IF(SER_hh_fec_in!H15=0,0,1000000/0.086*SER_hh_fec_in!H15/SER_hh_num_in!H15)</f>
        <v>808.73030921487418</v>
      </c>
      <c r="I15" s="104">
        <f>IF(SER_hh_fec_in!I15=0,0,1000000/0.086*SER_hh_fec_in!I15/SER_hh_num_in!I15)</f>
        <v>555.17944322360131</v>
      </c>
      <c r="J15" s="104">
        <f>IF(SER_hh_fec_in!J15=0,0,1000000/0.086*SER_hh_fec_in!J15/SER_hh_num_in!J15)</f>
        <v>673.64575820299842</v>
      </c>
      <c r="K15" s="104">
        <f>IF(SER_hh_fec_in!K15=0,0,1000000/0.086*SER_hh_fec_in!K15/SER_hh_num_in!K15)</f>
        <v>626.28900091556761</v>
      </c>
      <c r="L15" s="104">
        <f>IF(SER_hh_fec_in!L15=0,0,1000000/0.086*SER_hh_fec_in!L15/SER_hh_num_in!L15)</f>
        <v>700.06986295122169</v>
      </c>
      <c r="M15" s="104">
        <f>IF(SER_hh_fec_in!M15=0,0,1000000/0.086*SER_hh_fec_in!M15/SER_hh_num_in!M15)</f>
        <v>632.71048630521204</v>
      </c>
      <c r="N15" s="104">
        <f>IF(SER_hh_fec_in!N15=0,0,1000000/0.086*SER_hh_fec_in!N15/SER_hh_num_in!N15)</f>
        <v>659.00110678932231</v>
      </c>
      <c r="O15" s="104">
        <f>IF(SER_hh_fec_in!O15=0,0,1000000/0.086*SER_hh_fec_in!O15/SER_hh_num_in!O15)</f>
        <v>737.1287698519335</v>
      </c>
      <c r="P15" s="104">
        <f>IF(SER_hh_fec_in!P15=0,0,1000000/0.086*SER_hh_fec_in!P15/SER_hh_num_in!P15)</f>
        <v>482.67505220041664</v>
      </c>
      <c r="Q15" s="104">
        <f>IF(SER_hh_fec_in!Q15=0,0,1000000/0.086*SER_hh_fec_in!Q15/SER_hh_num_in!Q15)</f>
        <v>423.93105308869787</v>
      </c>
    </row>
    <row r="16" spans="1:17" ht="12.95" customHeight="1" x14ac:dyDescent="0.25">
      <c r="A16" s="90" t="s">
        <v>102</v>
      </c>
      <c r="B16" s="101"/>
      <c r="C16" s="101">
        <f>IF(SER_hh_fec_in!C16=0,0,1000000/0.086*SER_hh_fec_in!C16/SER_hh_num_in!C16)</f>
        <v>7030.3079031958259</v>
      </c>
      <c r="D16" s="101">
        <f>IF(SER_hh_fec_in!D16=0,0,1000000/0.086*SER_hh_fec_in!D16/SER_hh_num_in!D16)</f>
        <v>6702.5045602541195</v>
      </c>
      <c r="E16" s="101">
        <f>IF(SER_hh_fec_in!E16=0,0,1000000/0.086*SER_hh_fec_in!E16/SER_hh_num_in!E16)</f>
        <v>6383.7819429560477</v>
      </c>
      <c r="F16" s="101">
        <f>IF(SER_hh_fec_in!F16=0,0,1000000/0.086*SER_hh_fec_in!F16/SER_hh_num_in!F16)</f>
        <v>6181.6690474818461</v>
      </c>
      <c r="G16" s="101">
        <f>IF(SER_hh_fec_in!G16=0,0,1000000/0.086*SER_hh_fec_in!G16/SER_hh_num_in!G16)</f>
        <v>5985.293522006943</v>
      </c>
      <c r="H16" s="101">
        <f>IF(SER_hh_fec_in!H16=0,0,1000000/0.086*SER_hh_fec_in!H16/SER_hh_num_in!H16)</f>
        <v>5854.1628145760033</v>
      </c>
      <c r="I16" s="101">
        <f>IF(SER_hh_fec_in!I16=0,0,1000000/0.086*SER_hh_fec_in!I16/SER_hh_num_in!I16)</f>
        <v>5618.8873542997717</v>
      </c>
      <c r="J16" s="101">
        <f>IF(SER_hh_fec_in!J16=0,0,1000000/0.086*SER_hh_fec_in!J16/SER_hh_num_in!J16)</f>
        <v>5509.9745932298138</v>
      </c>
      <c r="K16" s="101">
        <f>IF(SER_hh_fec_in!K16=0,0,1000000/0.086*SER_hh_fec_in!K16/SER_hh_num_in!K16)</f>
        <v>5338.7090943291469</v>
      </c>
      <c r="L16" s="101">
        <f>IF(SER_hh_fec_in!L16=0,0,1000000/0.086*SER_hh_fec_in!L16/SER_hh_num_in!L16)</f>
        <v>5141.9336122453506</v>
      </c>
      <c r="M16" s="101">
        <f>IF(SER_hh_fec_in!M16=0,0,1000000/0.086*SER_hh_fec_in!M16/SER_hh_num_in!M16)</f>
        <v>5100.7328787845254</v>
      </c>
      <c r="N16" s="101">
        <f>IF(SER_hh_fec_in!N16=0,0,1000000/0.086*SER_hh_fec_in!N16/SER_hh_num_in!N16)</f>
        <v>4659.1128458743815</v>
      </c>
      <c r="O16" s="101">
        <f>IF(SER_hh_fec_in!O16=0,0,1000000/0.086*SER_hh_fec_in!O16/SER_hh_num_in!O16)</f>
        <v>4306.8310106875861</v>
      </c>
      <c r="P16" s="101">
        <f>IF(SER_hh_fec_in!P16=0,0,1000000/0.086*SER_hh_fec_in!P16/SER_hh_num_in!P16)</f>
        <v>4211.5123674359829</v>
      </c>
      <c r="Q16" s="101">
        <f>IF(SER_hh_fec_in!Q16=0,0,1000000/0.086*SER_hh_fec_in!Q16/SER_hh_num_in!Q16)</f>
        <v>3787.4318987609363</v>
      </c>
    </row>
    <row r="17" spans="1:17" ht="12.95" customHeight="1" x14ac:dyDescent="0.25">
      <c r="A17" s="88" t="s">
        <v>101</v>
      </c>
      <c r="B17" s="103"/>
      <c r="C17" s="103">
        <f>IF(SER_hh_fec_in!C17=0,0,1000000/0.086*SER_hh_fec_in!C17/SER_hh_num_in!C17)</f>
        <v>742.36761045376386</v>
      </c>
      <c r="D17" s="103">
        <f>IF(SER_hh_fec_in!D17=0,0,1000000/0.086*SER_hh_fec_in!D17/SER_hh_num_in!D17)</f>
        <v>794.8009422411651</v>
      </c>
      <c r="E17" s="103">
        <f>IF(SER_hh_fec_in!E17=0,0,1000000/0.086*SER_hh_fec_in!E17/SER_hh_num_in!E17)</f>
        <v>848.2342292506039</v>
      </c>
      <c r="F17" s="103">
        <f>IF(SER_hh_fec_in!F17=0,0,1000000/0.086*SER_hh_fec_in!F17/SER_hh_num_in!F17)</f>
        <v>910.02770361698845</v>
      </c>
      <c r="G17" s="103">
        <f>IF(SER_hh_fec_in!G17=0,0,1000000/0.086*SER_hh_fec_in!G17/SER_hh_num_in!G17)</f>
        <v>974.56762802026799</v>
      </c>
      <c r="H17" s="103">
        <f>IF(SER_hh_fec_in!H17=0,0,1000000/0.086*SER_hh_fec_in!H17/SER_hh_num_in!H17)</f>
        <v>1035.7598082037955</v>
      </c>
      <c r="I17" s="103">
        <f>IF(SER_hh_fec_in!I17=0,0,1000000/0.086*SER_hh_fec_in!I17/SER_hh_num_in!I17)</f>
        <v>1133.3521979844907</v>
      </c>
      <c r="J17" s="103">
        <f>IF(SER_hh_fec_in!J17=0,0,1000000/0.086*SER_hh_fec_in!J17/SER_hh_num_in!J17)</f>
        <v>1184.464389576566</v>
      </c>
      <c r="K17" s="103">
        <f>IF(SER_hh_fec_in!K17=0,0,1000000/0.086*SER_hh_fec_in!K17/SER_hh_num_in!K17)</f>
        <v>1245.0017639289485</v>
      </c>
      <c r="L17" s="103">
        <f>IF(SER_hh_fec_in!L17=0,0,1000000/0.086*SER_hh_fec_in!L17/SER_hh_num_in!L17)</f>
        <v>1295.1026175137163</v>
      </c>
      <c r="M17" s="103">
        <f>IF(SER_hh_fec_in!M17=0,0,1000000/0.086*SER_hh_fec_in!M17/SER_hh_num_in!M17)</f>
        <v>1319.8187965220582</v>
      </c>
      <c r="N17" s="103">
        <f>IF(SER_hh_fec_in!N17=0,0,1000000/0.086*SER_hh_fec_in!N17/SER_hh_num_in!N17)</f>
        <v>1308.8850036237777</v>
      </c>
      <c r="O17" s="103">
        <f>IF(SER_hh_fec_in!O17=0,0,1000000/0.086*SER_hh_fec_in!O17/SER_hh_num_in!O17)</f>
        <v>1323.4174163903331</v>
      </c>
      <c r="P17" s="103">
        <f>IF(SER_hh_fec_in!P17=0,0,1000000/0.086*SER_hh_fec_in!P17/SER_hh_num_in!P17)</f>
        <v>1354.1464542116603</v>
      </c>
      <c r="Q17" s="103">
        <f>IF(SER_hh_fec_in!Q17=0,0,1000000/0.086*SER_hh_fec_in!Q17/SER_hh_num_in!Q17)</f>
        <v>1361.3330381576452</v>
      </c>
    </row>
    <row r="18" spans="1:17" ht="12" customHeight="1" x14ac:dyDescent="0.25">
      <c r="A18" s="88" t="s">
        <v>100</v>
      </c>
      <c r="B18" s="103"/>
      <c r="C18" s="103">
        <f>IF(SER_hh_fec_in!C18=0,0,1000000/0.086*SER_hh_fec_in!C18/SER_hh_num_in!C18)</f>
        <v>7043.1289087535852</v>
      </c>
      <c r="D18" s="103">
        <f>IF(SER_hh_fec_in!D18=0,0,1000000/0.086*SER_hh_fec_in!D18/SER_hh_num_in!D18)</f>
        <v>6713.0662584383681</v>
      </c>
      <c r="E18" s="103">
        <f>IF(SER_hh_fec_in!E18=0,0,1000000/0.086*SER_hh_fec_in!E18/SER_hh_num_in!E18)</f>
        <v>6468.1084969845888</v>
      </c>
      <c r="F18" s="103">
        <f>IF(SER_hh_fec_in!F18=0,0,1000000/0.086*SER_hh_fec_in!F18/SER_hh_num_in!F18)</f>
        <v>6251.9314721265528</v>
      </c>
      <c r="G18" s="103">
        <f>IF(SER_hh_fec_in!G18=0,0,1000000/0.086*SER_hh_fec_in!G18/SER_hh_num_in!G18)</f>
        <v>6063.5229405846812</v>
      </c>
      <c r="H18" s="103">
        <f>IF(SER_hh_fec_in!H18=0,0,1000000/0.086*SER_hh_fec_in!H18/SER_hh_num_in!H18)</f>
        <v>5896.3476496599333</v>
      </c>
      <c r="I18" s="103">
        <f>IF(SER_hh_fec_in!I18=0,0,1000000/0.086*SER_hh_fec_in!I18/SER_hh_num_in!I18)</f>
        <v>5743.6083375302105</v>
      </c>
      <c r="J18" s="103">
        <f>IF(SER_hh_fec_in!J18=0,0,1000000/0.086*SER_hh_fec_in!J18/SER_hh_num_in!J18)</f>
        <v>5621.1155278634269</v>
      </c>
      <c r="K18" s="103">
        <f>IF(SER_hh_fec_in!K18=0,0,1000000/0.086*SER_hh_fec_in!K18/SER_hh_num_in!K18)</f>
        <v>5430.045933811939</v>
      </c>
      <c r="L18" s="103">
        <f>IF(SER_hh_fec_in!L18=0,0,1000000/0.086*SER_hh_fec_in!L18/SER_hh_num_in!L18)</f>
        <v>5295.4030064668095</v>
      </c>
      <c r="M18" s="103">
        <f>IF(SER_hh_fec_in!M18=0,0,1000000/0.086*SER_hh_fec_in!M18/SER_hh_num_in!M18)</f>
        <v>5158.0679011430584</v>
      </c>
      <c r="N18" s="103">
        <f>IF(SER_hh_fec_in!N18=0,0,1000000/0.086*SER_hh_fec_in!N18/SER_hh_num_in!N18)</f>
        <v>5005.9110875142314</v>
      </c>
      <c r="O18" s="103">
        <f>IF(SER_hh_fec_in!O18=0,0,1000000/0.086*SER_hh_fec_in!O18/SER_hh_num_in!O18)</f>
        <v>4818.3678507704763</v>
      </c>
      <c r="P18" s="103">
        <f>IF(SER_hh_fec_in!P18=0,0,1000000/0.086*SER_hh_fec_in!P18/SER_hh_num_in!P18)</f>
        <v>4594.4933171765724</v>
      </c>
      <c r="Q18" s="103">
        <f>IF(SER_hh_fec_in!Q18=0,0,1000000/0.086*SER_hh_fec_in!Q18/SER_hh_num_in!Q18)</f>
        <v>4233.6956336426583</v>
      </c>
    </row>
    <row r="19" spans="1:17" ht="12.95" customHeight="1" x14ac:dyDescent="0.25">
      <c r="A19" s="90" t="s">
        <v>47</v>
      </c>
      <c r="B19" s="101"/>
      <c r="C19" s="101">
        <f>IF(SER_hh_fec_in!C19=0,0,1000000/0.086*SER_hh_fec_in!C19/SER_hh_num_in!C19)</f>
        <v>9849.5584355008286</v>
      </c>
      <c r="D19" s="101">
        <f>IF(SER_hh_fec_in!D19=0,0,1000000/0.086*SER_hh_fec_in!D19/SER_hh_num_in!D19)</f>
        <v>9537.5433543932304</v>
      </c>
      <c r="E19" s="101">
        <f>IF(SER_hh_fec_in!E19=0,0,1000000/0.086*SER_hh_fec_in!E19/SER_hh_num_in!E19)</f>
        <v>7877.9078839578569</v>
      </c>
      <c r="F19" s="101">
        <f>IF(SER_hh_fec_in!F19=0,0,1000000/0.086*SER_hh_fec_in!F19/SER_hh_num_in!F19)</f>
        <v>8283.5057991633239</v>
      </c>
      <c r="G19" s="101">
        <f>IF(SER_hh_fec_in!G19=0,0,1000000/0.086*SER_hh_fec_in!G19/SER_hh_num_in!G19)</f>
        <v>9309.4715283090372</v>
      </c>
      <c r="H19" s="101">
        <f>IF(SER_hh_fec_in!H19=0,0,1000000/0.086*SER_hh_fec_in!H19/SER_hh_num_in!H19)</f>
        <v>8991.1208457326411</v>
      </c>
      <c r="I19" s="101">
        <f>IF(SER_hh_fec_in!I19=0,0,1000000/0.086*SER_hh_fec_in!I19/SER_hh_num_in!I19)</f>
        <v>8496.0274827932917</v>
      </c>
      <c r="J19" s="101">
        <f>IF(SER_hh_fec_in!J19=0,0,1000000/0.086*SER_hh_fec_in!J19/SER_hh_num_in!J19)</f>
        <v>8795.1206456536293</v>
      </c>
      <c r="K19" s="101">
        <f>IF(SER_hh_fec_in!K19=0,0,1000000/0.086*SER_hh_fec_in!K19/SER_hh_num_in!K19)</f>
        <v>8989.6480875698271</v>
      </c>
      <c r="L19" s="101">
        <f>IF(SER_hh_fec_in!L19=0,0,1000000/0.086*SER_hh_fec_in!L19/SER_hh_num_in!L19)</f>
        <v>8772.2578952041149</v>
      </c>
      <c r="M19" s="101">
        <f>IF(SER_hh_fec_in!M19=0,0,1000000/0.086*SER_hh_fec_in!M19/SER_hh_num_in!M19)</f>
        <v>9166.9282613832602</v>
      </c>
      <c r="N19" s="101">
        <f>IF(SER_hh_fec_in!N19=0,0,1000000/0.086*SER_hh_fec_in!N19/SER_hh_num_in!N19)</f>
        <v>8897.2507740647889</v>
      </c>
      <c r="O19" s="101">
        <f>IF(SER_hh_fec_in!O19=0,0,1000000/0.086*SER_hh_fec_in!O19/SER_hh_num_in!O19)</f>
        <v>8625.1324861471239</v>
      </c>
      <c r="P19" s="101">
        <f>IF(SER_hh_fec_in!P19=0,0,1000000/0.086*SER_hh_fec_in!P19/SER_hh_num_in!P19)</f>
        <v>9534.0237208946892</v>
      </c>
      <c r="Q19" s="101">
        <f>IF(SER_hh_fec_in!Q19=0,0,1000000/0.086*SER_hh_fec_in!Q19/SER_hh_num_in!Q19)</f>
        <v>9354.5102934223905</v>
      </c>
    </row>
    <row r="20" spans="1:17" ht="12" customHeight="1" x14ac:dyDescent="0.25">
      <c r="A20" s="88" t="s">
        <v>38</v>
      </c>
      <c r="B20" s="100"/>
      <c r="C20" s="100">
        <f>IF(SER_hh_fec_in!C20=0,0,1000000/0.086*SER_hh_fec_in!C20/SER_hh_num_in!C20)</f>
        <v>0</v>
      </c>
      <c r="D20" s="100">
        <f>IF(SER_hh_fec_in!D20=0,0,1000000/0.086*SER_hh_fec_in!D20/SER_hh_num_in!D20)</f>
        <v>0</v>
      </c>
      <c r="E20" s="100">
        <f>IF(SER_hh_fec_in!E20=0,0,1000000/0.086*SER_hh_fec_in!E20/SER_hh_num_in!E20)</f>
        <v>0</v>
      </c>
      <c r="F20" s="100">
        <f>IF(SER_hh_fec_in!F20=0,0,1000000/0.086*SER_hh_fec_in!F20/SER_hh_num_in!F20)</f>
        <v>0</v>
      </c>
      <c r="G20" s="100">
        <f>IF(SER_hh_fec_in!G20=0,0,1000000/0.086*SER_hh_fec_in!G20/SER_hh_num_in!G20)</f>
        <v>0</v>
      </c>
      <c r="H20" s="100">
        <f>IF(SER_hh_fec_in!H20=0,0,1000000/0.086*SER_hh_fec_in!H20/SER_hh_num_in!H20)</f>
        <v>0</v>
      </c>
      <c r="I20" s="100">
        <f>IF(SER_hh_fec_in!I20=0,0,1000000/0.086*SER_hh_fec_in!I20/SER_hh_num_in!I20)</f>
        <v>0</v>
      </c>
      <c r="J20" s="100">
        <f>IF(SER_hh_fec_in!J20=0,0,1000000/0.086*SER_hh_fec_in!J20/SER_hh_num_in!J20)</f>
        <v>0</v>
      </c>
      <c r="K20" s="100">
        <f>IF(SER_hh_fec_in!K20=0,0,1000000/0.086*SER_hh_fec_in!K20/SER_hh_num_in!K20)</f>
        <v>0</v>
      </c>
      <c r="L20" s="100">
        <f>IF(SER_hh_fec_in!L20=0,0,1000000/0.086*SER_hh_fec_in!L20/SER_hh_num_in!L20)</f>
        <v>0</v>
      </c>
      <c r="M20" s="100">
        <f>IF(SER_hh_fec_in!M20=0,0,1000000/0.086*SER_hh_fec_in!M20/SER_hh_num_in!M20)</f>
        <v>0</v>
      </c>
      <c r="N20" s="100">
        <f>IF(SER_hh_fec_in!N20=0,0,1000000/0.086*SER_hh_fec_in!N20/SER_hh_num_in!N20)</f>
        <v>0</v>
      </c>
      <c r="O20" s="100">
        <f>IF(SER_hh_fec_in!O20=0,0,1000000/0.086*SER_hh_fec_in!O20/SER_hh_num_in!O20)</f>
        <v>0</v>
      </c>
      <c r="P20" s="100">
        <f>IF(SER_hh_fec_in!P20=0,0,1000000/0.086*SER_hh_fec_in!P20/SER_hh_num_in!P20)</f>
        <v>0</v>
      </c>
      <c r="Q20" s="100">
        <f>IF(SER_hh_fec_in!Q20=0,0,1000000/0.086*SER_hh_fec_in!Q20/SER_hh_num_in!Q20)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IF(SER_hh_fec_in!C21=0,0,1000000/0.086*SER_hh_fec_in!C21/SER_hh_num_in!C21)</f>
        <v>9883.3301687647563</v>
      </c>
      <c r="D21" s="100">
        <f>IF(SER_hh_fec_in!D21=0,0,1000000/0.086*SER_hh_fec_in!D21/SER_hh_num_in!D21)</f>
        <v>9884.990785734617</v>
      </c>
      <c r="E21" s="100">
        <f>IF(SER_hh_fec_in!E21=0,0,1000000/0.086*SER_hh_fec_in!E21/SER_hh_num_in!E21)</f>
        <v>9897.1611841229096</v>
      </c>
      <c r="F21" s="100">
        <f>IF(SER_hh_fec_in!F21=0,0,1000000/0.086*SER_hh_fec_in!F21/SER_hh_num_in!F21)</f>
        <v>9870.7657989603886</v>
      </c>
      <c r="G21" s="100">
        <f>IF(SER_hh_fec_in!G21=0,0,1000000/0.086*SER_hh_fec_in!G21/SER_hh_num_in!G21)</f>
        <v>9673.3196888247203</v>
      </c>
      <c r="H21" s="100">
        <f>IF(SER_hh_fec_in!H21=0,0,1000000/0.086*SER_hh_fec_in!H21/SER_hh_num_in!H21)</f>
        <v>9765.4470278934205</v>
      </c>
      <c r="I21" s="100">
        <f>IF(SER_hh_fec_in!I21=0,0,1000000/0.086*SER_hh_fec_in!I21/SER_hh_num_in!I21)</f>
        <v>6675.3356172621379</v>
      </c>
      <c r="J21" s="100">
        <f>IF(SER_hh_fec_in!J21=0,0,1000000/0.086*SER_hh_fec_in!J21/SER_hh_num_in!J21)</f>
        <v>0</v>
      </c>
      <c r="K21" s="100">
        <f>IF(SER_hh_fec_in!K21=0,0,1000000/0.086*SER_hh_fec_in!K21/SER_hh_num_in!K21)</f>
        <v>6636.5237673406291</v>
      </c>
      <c r="L21" s="100">
        <f>IF(SER_hh_fec_in!L21=0,0,1000000/0.086*SER_hh_fec_in!L21/SER_hh_num_in!L21)</f>
        <v>6529.7410923925208</v>
      </c>
      <c r="M21" s="100">
        <f>IF(SER_hh_fec_in!M21=0,0,1000000/0.086*SER_hh_fec_in!M21/SER_hh_num_in!M21)</f>
        <v>9606.7929946352833</v>
      </c>
      <c r="N21" s="100">
        <f>IF(SER_hh_fec_in!N21=0,0,1000000/0.086*SER_hh_fec_in!N21/SER_hh_num_in!N21)</f>
        <v>0</v>
      </c>
      <c r="O21" s="100">
        <f>IF(SER_hh_fec_in!O21=0,0,1000000/0.086*SER_hh_fec_in!O21/SER_hh_num_in!O21)</f>
        <v>0</v>
      </c>
      <c r="P21" s="100">
        <f>IF(SER_hh_fec_in!P21=0,0,1000000/0.086*SER_hh_fec_in!P21/SER_hh_num_in!P21)</f>
        <v>9445.6371448605169</v>
      </c>
      <c r="Q21" s="100">
        <f>IF(SER_hh_fec_in!Q21=0,0,1000000/0.086*SER_hh_fec_in!Q21/SER_hh_num_in!Q21)</f>
        <v>0</v>
      </c>
    </row>
    <row r="22" spans="1:17" ht="12" customHeight="1" x14ac:dyDescent="0.25">
      <c r="A22" s="88" t="s">
        <v>99</v>
      </c>
      <c r="B22" s="100"/>
      <c r="C22" s="100">
        <f>IF(SER_hh_fec_in!C22=0,0,1000000/0.086*SER_hh_fec_in!C22/SER_hh_num_in!C22)</f>
        <v>10137.247537195542</v>
      </c>
      <c r="D22" s="100">
        <f>IF(SER_hh_fec_in!D22=0,0,1000000/0.086*SER_hh_fec_in!D22/SER_hh_num_in!D22)</f>
        <v>10061.571994707811</v>
      </c>
      <c r="E22" s="100">
        <f>IF(SER_hh_fec_in!E22=0,0,1000000/0.086*SER_hh_fec_in!E22/SER_hh_num_in!E22)</f>
        <v>10020.625388785453</v>
      </c>
      <c r="F22" s="100">
        <f>IF(SER_hh_fec_in!F22=0,0,1000000/0.086*SER_hh_fec_in!F22/SER_hh_num_in!F22)</f>
        <v>9853.6603606365425</v>
      </c>
      <c r="G22" s="100">
        <f>IF(SER_hh_fec_in!G22=0,0,1000000/0.086*SER_hh_fec_in!G22/SER_hh_num_in!G22)</f>
        <v>9607.4583985703466</v>
      </c>
      <c r="H22" s="100">
        <f>IF(SER_hh_fec_in!H22=0,0,1000000/0.086*SER_hh_fec_in!H22/SER_hh_num_in!H22)</f>
        <v>9851.6840857876159</v>
      </c>
      <c r="I22" s="100">
        <f>IF(SER_hh_fec_in!I22=0,0,1000000/0.086*SER_hh_fec_in!I22/SER_hh_num_in!I22)</f>
        <v>9421.1501982169011</v>
      </c>
      <c r="J22" s="100">
        <f>IF(SER_hh_fec_in!J22=0,0,1000000/0.086*SER_hh_fec_in!J22/SER_hh_num_in!J22)</f>
        <v>9725.3960254801932</v>
      </c>
      <c r="K22" s="100">
        <f>IF(SER_hh_fec_in!K22=0,0,1000000/0.086*SER_hh_fec_in!K22/SER_hh_num_in!K22)</f>
        <v>9693.4363181228236</v>
      </c>
      <c r="L22" s="100">
        <f>IF(SER_hh_fec_in!L22=0,0,1000000/0.086*SER_hh_fec_in!L22/SER_hh_num_in!L22)</f>
        <v>9376.8450986812149</v>
      </c>
      <c r="M22" s="100">
        <f>IF(SER_hh_fec_in!M22=0,0,1000000/0.086*SER_hh_fec_in!M22/SER_hh_num_in!M22)</f>
        <v>9818.6294028460907</v>
      </c>
      <c r="N22" s="100">
        <f>IF(SER_hh_fec_in!N22=0,0,1000000/0.086*SER_hh_fec_in!N22/SER_hh_num_in!N22)</f>
        <v>9919.7644980610821</v>
      </c>
      <c r="O22" s="100">
        <f>IF(SER_hh_fec_in!O22=0,0,1000000/0.086*SER_hh_fec_in!O22/SER_hh_num_in!O22)</f>
        <v>9947.5818324679731</v>
      </c>
      <c r="P22" s="100">
        <f>IF(SER_hh_fec_in!P22=0,0,1000000/0.086*SER_hh_fec_in!P22/SER_hh_num_in!P22)</f>
        <v>9925.6659275024958</v>
      </c>
      <c r="Q22" s="100">
        <f>IF(SER_hh_fec_in!Q22=0,0,1000000/0.086*SER_hh_fec_in!Q22/SER_hh_num_in!Q22)</f>
        <v>10007.564461924978</v>
      </c>
    </row>
    <row r="23" spans="1:17" ht="12" customHeight="1" x14ac:dyDescent="0.25">
      <c r="A23" s="88" t="s">
        <v>98</v>
      </c>
      <c r="B23" s="100"/>
      <c r="C23" s="100">
        <f>IF(SER_hh_fec_in!C23=0,0,1000000/0.086*SER_hh_fec_in!C23/SER_hh_num_in!C23)</f>
        <v>9470.5085431864172</v>
      </c>
      <c r="D23" s="100">
        <f>IF(SER_hh_fec_in!D23=0,0,1000000/0.086*SER_hh_fec_in!D23/SER_hh_num_in!D23)</f>
        <v>9397.9380115988715</v>
      </c>
      <c r="E23" s="100">
        <f>IF(SER_hh_fec_in!E23=0,0,1000000/0.086*SER_hh_fec_in!E23/SER_hh_num_in!E23)</f>
        <v>9374.7611430796187</v>
      </c>
      <c r="F23" s="100">
        <f>IF(SER_hh_fec_in!F23=0,0,1000000/0.086*SER_hh_fec_in!F23/SER_hh_num_in!F23)</f>
        <v>8967.7512944202172</v>
      </c>
      <c r="G23" s="100">
        <f>IF(SER_hh_fec_in!G23=0,0,1000000/0.086*SER_hh_fec_in!G23/SER_hh_num_in!G23)</f>
        <v>9010.8685648227784</v>
      </c>
      <c r="H23" s="100">
        <f>IF(SER_hh_fec_in!H23=0,0,1000000/0.086*SER_hh_fec_in!H23/SER_hh_num_in!H23)</f>
        <v>9218.5093850992289</v>
      </c>
      <c r="I23" s="100">
        <f>IF(SER_hh_fec_in!I23=0,0,1000000/0.086*SER_hh_fec_in!I23/SER_hh_num_in!I23)</f>
        <v>8878.1298104329671</v>
      </c>
      <c r="J23" s="100">
        <f>IF(SER_hh_fec_in!J23=0,0,1000000/0.086*SER_hh_fec_in!J23/SER_hh_num_in!J23)</f>
        <v>9101.6671237819664</v>
      </c>
      <c r="K23" s="100">
        <f>IF(SER_hh_fec_in!K23=0,0,1000000/0.086*SER_hh_fec_in!K23/SER_hh_num_in!K23)</f>
        <v>9101.6335587233716</v>
      </c>
      <c r="L23" s="100">
        <f>IF(SER_hh_fec_in!L23=0,0,1000000/0.086*SER_hh_fec_in!L23/SER_hh_num_in!L23)</f>
        <v>8894.5249602820149</v>
      </c>
      <c r="M23" s="100">
        <f>IF(SER_hh_fec_in!M23=0,0,1000000/0.086*SER_hh_fec_in!M23/SER_hh_num_in!M23)</f>
        <v>9202.9926731318246</v>
      </c>
      <c r="N23" s="100">
        <f>IF(SER_hh_fec_in!N23=0,0,1000000/0.086*SER_hh_fec_in!N23/SER_hh_num_in!N23)</f>
        <v>9279.2029424853408</v>
      </c>
      <c r="O23" s="100">
        <f>IF(SER_hh_fec_in!O23=0,0,1000000/0.086*SER_hh_fec_in!O23/SER_hh_num_in!O23)</f>
        <v>9311.1429728471358</v>
      </c>
      <c r="P23" s="100">
        <f>IF(SER_hh_fec_in!P23=0,0,1000000/0.086*SER_hh_fec_in!P23/SER_hh_num_in!P23)</f>
        <v>9309.2760116337977</v>
      </c>
      <c r="Q23" s="100">
        <f>IF(SER_hh_fec_in!Q23=0,0,1000000/0.086*SER_hh_fec_in!Q23/SER_hh_num_in!Q23)</f>
        <v>9363.8428817787371</v>
      </c>
    </row>
    <row r="24" spans="1:17" ht="12" customHeight="1" x14ac:dyDescent="0.25">
      <c r="A24" s="88" t="s">
        <v>34</v>
      </c>
      <c r="B24" s="100"/>
      <c r="C24" s="100">
        <f>IF(SER_hh_fec_in!C24=0,0,1000000/0.086*SER_hh_fec_in!C24/SER_hh_num_in!C24)</f>
        <v>0</v>
      </c>
      <c r="D24" s="100">
        <f>IF(SER_hh_fec_in!D24=0,0,1000000/0.086*SER_hh_fec_in!D24/SER_hh_num_in!D24)</f>
        <v>0</v>
      </c>
      <c r="E24" s="100">
        <f>IF(SER_hh_fec_in!E24=0,0,1000000/0.086*SER_hh_fec_in!E24/SER_hh_num_in!E24)</f>
        <v>0</v>
      </c>
      <c r="F24" s="100">
        <f>IF(SER_hh_fec_in!F24=0,0,1000000/0.086*SER_hh_fec_in!F24/SER_hh_num_in!F24)</f>
        <v>0</v>
      </c>
      <c r="G24" s="100">
        <f>IF(SER_hh_fec_in!G24=0,0,1000000/0.086*SER_hh_fec_in!G24/SER_hh_num_in!G24)</f>
        <v>0</v>
      </c>
      <c r="H24" s="100">
        <f>IF(SER_hh_fec_in!H24=0,0,1000000/0.086*SER_hh_fec_in!H24/SER_hh_num_in!H24)</f>
        <v>0</v>
      </c>
      <c r="I24" s="100">
        <f>IF(SER_hh_fec_in!I24=0,0,1000000/0.086*SER_hh_fec_in!I24/SER_hh_num_in!I24)</f>
        <v>0</v>
      </c>
      <c r="J24" s="100">
        <f>IF(SER_hh_fec_in!J24=0,0,1000000/0.086*SER_hh_fec_in!J24/SER_hh_num_in!J24)</f>
        <v>0</v>
      </c>
      <c r="K24" s="100">
        <f>IF(SER_hh_fec_in!K24=0,0,1000000/0.086*SER_hh_fec_in!K24/SER_hh_num_in!K24)</f>
        <v>0</v>
      </c>
      <c r="L24" s="100">
        <f>IF(SER_hh_fec_in!L24=0,0,1000000/0.086*SER_hh_fec_in!L24/SER_hh_num_in!L24)</f>
        <v>0</v>
      </c>
      <c r="M24" s="100">
        <f>IF(SER_hh_fec_in!M24=0,0,1000000/0.086*SER_hh_fec_in!M24/SER_hh_num_in!M24)</f>
        <v>0</v>
      </c>
      <c r="N24" s="100">
        <f>IF(SER_hh_fec_in!N24=0,0,1000000/0.086*SER_hh_fec_in!N24/SER_hh_num_in!N24)</f>
        <v>0</v>
      </c>
      <c r="O24" s="100">
        <f>IF(SER_hh_fec_in!O24=0,0,1000000/0.086*SER_hh_fec_in!O24/SER_hh_num_in!O24)</f>
        <v>0</v>
      </c>
      <c r="P24" s="100">
        <f>IF(SER_hh_fec_in!P24=0,0,1000000/0.086*SER_hh_fec_in!P24/SER_hh_num_in!P24)</f>
        <v>0</v>
      </c>
      <c r="Q24" s="100">
        <f>IF(SER_hh_fec_in!Q24=0,0,1000000/0.086*SER_hh_fec_in!Q24/SER_hh_num_in!Q24)</f>
        <v>0</v>
      </c>
    </row>
    <row r="25" spans="1:17" ht="12" customHeight="1" x14ac:dyDescent="0.25">
      <c r="A25" s="88" t="s">
        <v>42</v>
      </c>
      <c r="B25" s="100"/>
      <c r="C25" s="100">
        <f>IF(SER_hh_fec_in!C25=0,0,1000000/0.086*SER_hh_fec_in!C25/SER_hh_num_in!C25)</f>
        <v>0</v>
      </c>
      <c r="D25" s="100">
        <f>IF(SER_hh_fec_in!D25=0,0,1000000/0.086*SER_hh_fec_in!D25/SER_hh_num_in!D25)</f>
        <v>0</v>
      </c>
      <c r="E25" s="100">
        <f>IF(SER_hh_fec_in!E25=0,0,1000000/0.086*SER_hh_fec_in!E25/SER_hh_num_in!E25)</f>
        <v>7630.3633416024923</v>
      </c>
      <c r="F25" s="100">
        <f>IF(SER_hh_fec_in!F25=0,0,1000000/0.086*SER_hh_fec_in!F25/SER_hh_num_in!F25)</f>
        <v>7470.1298153978705</v>
      </c>
      <c r="G25" s="100">
        <f>IF(SER_hh_fec_in!G25=0,0,1000000/0.086*SER_hh_fec_in!G25/SER_hh_num_in!G25)</f>
        <v>6787.6739244451173</v>
      </c>
      <c r="H25" s="100">
        <f>IF(SER_hh_fec_in!H25=0,0,1000000/0.086*SER_hh_fec_in!H25/SER_hh_num_in!H25)</f>
        <v>6992.6595886141868</v>
      </c>
      <c r="I25" s="100">
        <f>IF(SER_hh_fec_in!I25=0,0,1000000/0.086*SER_hh_fec_in!I25/SER_hh_num_in!I25)</f>
        <v>5792.5512932940637</v>
      </c>
      <c r="J25" s="100">
        <f>IF(SER_hh_fec_in!J25=0,0,1000000/0.086*SER_hh_fec_in!J25/SER_hh_num_in!J25)</f>
        <v>5136.0244072989963</v>
      </c>
      <c r="K25" s="100">
        <f>IF(SER_hh_fec_in!K25=0,0,1000000/0.086*SER_hh_fec_in!K25/SER_hh_num_in!K25)</f>
        <v>4938.1329177703628</v>
      </c>
      <c r="L25" s="100">
        <f>IF(SER_hh_fec_in!L25=0,0,1000000/0.086*SER_hh_fec_in!L25/SER_hh_num_in!L25)</f>
        <v>4886.7580618620759</v>
      </c>
      <c r="M25" s="100">
        <f>IF(SER_hh_fec_in!M25=0,0,1000000/0.086*SER_hh_fec_in!M25/SER_hh_num_in!M25)</f>
        <v>7102.257072501624</v>
      </c>
      <c r="N25" s="100">
        <f>IF(SER_hh_fec_in!N25=0,0,1000000/0.086*SER_hh_fec_in!N25/SER_hh_num_in!N25)</f>
        <v>0</v>
      </c>
      <c r="O25" s="100">
        <f>IF(SER_hh_fec_in!O25=0,0,1000000/0.086*SER_hh_fec_in!O25/SER_hh_num_in!O25)</f>
        <v>0</v>
      </c>
      <c r="P25" s="100">
        <f>IF(SER_hh_fec_in!P25=0,0,1000000/0.086*SER_hh_fec_in!P25/SER_hh_num_in!P25)</f>
        <v>5053.3133498156703</v>
      </c>
      <c r="Q25" s="100">
        <f>IF(SER_hh_fec_in!Q25=0,0,1000000/0.086*SER_hh_fec_in!Q25/SER_hh_num_in!Q25)</f>
        <v>0</v>
      </c>
    </row>
    <row r="26" spans="1:17" ht="12" customHeight="1" x14ac:dyDescent="0.25">
      <c r="A26" s="88" t="s">
        <v>30</v>
      </c>
      <c r="B26" s="22"/>
      <c r="C26" s="22">
        <f>IF(SER_hh_fec_in!C26=0,0,1000000/0.086*SER_hh_fec_in!C26/SER_hh_num_in!C26)</f>
        <v>0</v>
      </c>
      <c r="D26" s="22">
        <f>IF(SER_hh_fec_in!D26=0,0,1000000/0.086*SER_hh_fec_in!D26/SER_hh_num_in!D26)</f>
        <v>7616.2344774230842</v>
      </c>
      <c r="E26" s="22">
        <f>IF(SER_hh_fec_in!E26=0,0,1000000/0.086*SER_hh_fec_in!E26/SER_hh_num_in!E26)</f>
        <v>0</v>
      </c>
      <c r="F26" s="22">
        <f>IF(SER_hh_fec_in!F26=0,0,1000000/0.086*SER_hh_fec_in!F26/SER_hh_num_in!F26)</f>
        <v>7635.1582627600701</v>
      </c>
      <c r="G26" s="22">
        <f>IF(SER_hh_fec_in!G26=0,0,1000000/0.086*SER_hh_fec_in!G26/SER_hh_num_in!G26)</f>
        <v>7115.9439653411773</v>
      </c>
      <c r="H26" s="22">
        <f>IF(SER_hh_fec_in!H26=0,0,1000000/0.086*SER_hh_fec_in!H26/SER_hh_num_in!H26)</f>
        <v>7773.5530264742702</v>
      </c>
      <c r="I26" s="22">
        <f>IF(SER_hh_fec_in!I26=0,0,1000000/0.086*SER_hh_fec_in!I26/SER_hh_num_in!I26)</f>
        <v>7516.4023883430718</v>
      </c>
      <c r="J26" s="22">
        <f>IF(SER_hh_fec_in!J26=0,0,1000000/0.086*SER_hh_fec_in!J26/SER_hh_num_in!J26)</f>
        <v>7560.9882690494478</v>
      </c>
      <c r="K26" s="22">
        <f>IF(SER_hh_fec_in!K26=0,0,1000000/0.086*SER_hh_fec_in!K26/SER_hh_num_in!K26)</f>
        <v>7619.8808248830492</v>
      </c>
      <c r="L26" s="22">
        <f>IF(SER_hh_fec_in!L26=0,0,1000000/0.086*SER_hh_fec_in!L26/SER_hh_num_in!L26)</f>
        <v>7460.2471926565968</v>
      </c>
      <c r="M26" s="22">
        <f>IF(SER_hh_fec_in!M26=0,0,1000000/0.086*SER_hh_fec_in!M26/SER_hh_num_in!M26)</f>
        <v>7722.1071950587075</v>
      </c>
      <c r="N26" s="22">
        <f>IF(SER_hh_fec_in!N26=0,0,1000000/0.086*SER_hh_fec_in!N26/SER_hh_num_in!N26)</f>
        <v>7785.479760854987</v>
      </c>
      <c r="O26" s="22">
        <f>IF(SER_hh_fec_in!O26=0,0,1000000/0.086*SER_hh_fec_in!O26/SER_hh_num_in!O26)</f>
        <v>7836.7700624242525</v>
      </c>
      <c r="P26" s="22">
        <f>IF(SER_hh_fec_in!P26=0,0,1000000/0.086*SER_hh_fec_in!P26/SER_hh_num_in!P26)</f>
        <v>0</v>
      </c>
      <c r="Q26" s="22">
        <f>IF(SER_hh_fec_in!Q26=0,0,1000000/0.086*SER_hh_fec_in!Q26/SER_hh_num_in!Q26)</f>
        <v>8015.6783552671868</v>
      </c>
    </row>
    <row r="27" spans="1:17" ht="12" customHeight="1" x14ac:dyDescent="0.25">
      <c r="A27" s="93" t="s">
        <v>114</v>
      </c>
      <c r="B27" s="121"/>
      <c r="C27" s="116">
        <f>IF(SER_hh_fec_in!C27=0,0,1000000/0.086*SER_hh_fec_in!C27/SER_hh_num_in!C19)</f>
        <v>58.428639045189449</v>
      </c>
      <c r="D27" s="116">
        <f>IF(SER_hh_fec_in!D27=0,0,1000000/0.086*SER_hh_fec_in!D27/SER_hh_num_in!D19)</f>
        <v>51.51570148317483</v>
      </c>
      <c r="E27" s="116">
        <f>IF(SER_hh_fec_in!E27=0,0,1000000/0.086*SER_hh_fec_in!E27/SER_hh_num_in!E19)</f>
        <v>46.411207067340861</v>
      </c>
      <c r="F27" s="116">
        <f>IF(SER_hh_fec_in!F27=0,0,1000000/0.086*SER_hh_fec_in!F27/SER_hh_num_in!F19)</f>
        <v>77.126182544111728</v>
      </c>
      <c r="G27" s="116">
        <f>IF(SER_hh_fec_in!G27=0,0,1000000/0.086*SER_hh_fec_in!G27/SER_hh_num_in!G19)</f>
        <v>234.60378802503448</v>
      </c>
      <c r="H27" s="116">
        <f>IF(SER_hh_fec_in!H27=0,0,1000000/0.086*SER_hh_fec_in!H27/SER_hh_num_in!H19)</f>
        <v>52.664873840367981</v>
      </c>
      <c r="I27" s="116">
        <f>IF(SER_hh_fec_in!I27=0,0,1000000/0.086*SER_hh_fec_in!I27/SER_hh_num_in!I19)</f>
        <v>219.01910977118501</v>
      </c>
      <c r="J27" s="116">
        <f>IF(SER_hh_fec_in!J27=0,0,1000000/0.086*SER_hh_fec_in!J27/SER_hh_num_in!J19)</f>
        <v>66.815957427563347</v>
      </c>
      <c r="K27" s="116">
        <f>IF(SER_hh_fec_in!K27=0,0,1000000/0.086*SER_hh_fec_in!K27/SER_hh_num_in!K19)</f>
        <v>138.03861381099506</v>
      </c>
      <c r="L27" s="116">
        <f>IF(SER_hh_fec_in!L27=0,0,1000000/0.086*SER_hh_fec_in!L27/SER_hh_num_in!L19)</f>
        <v>244.76634834948794</v>
      </c>
      <c r="M27" s="116">
        <f>IF(SER_hh_fec_in!M27=0,0,1000000/0.086*SER_hh_fec_in!M27/SER_hh_num_in!M19)</f>
        <v>55.28568248537286</v>
      </c>
      <c r="N27" s="116">
        <f>IF(SER_hh_fec_in!N27=0,0,1000000/0.086*SER_hh_fec_in!N27/SER_hh_num_in!N19)</f>
        <v>67.45227907623233</v>
      </c>
      <c r="O27" s="116">
        <f>IF(SER_hh_fec_in!O27=0,0,1000000/0.086*SER_hh_fec_in!O27/SER_hh_num_in!O19)</f>
        <v>89.749265978900496</v>
      </c>
      <c r="P27" s="116">
        <f>IF(SER_hh_fec_in!P27=0,0,1000000/0.086*SER_hh_fec_in!P27/SER_hh_num_in!P19)</f>
        <v>97.814040581875673</v>
      </c>
      <c r="Q27" s="116">
        <f>IF(SER_hh_fec_in!Q27=0,0,1000000/0.086*SER_hh_fec_in!Q27/SER_hh_num_in!Q19)</f>
        <v>85.723942809642296</v>
      </c>
    </row>
    <row r="28" spans="1:17" ht="12" customHeight="1" x14ac:dyDescent="0.25">
      <c r="A28" s="91" t="s">
        <v>113</v>
      </c>
      <c r="B28" s="18"/>
      <c r="C28" s="117">
        <f>IF(SER_hh_fec_in!C27=0,0,1000000/0.086*SER_hh_fec_in!C27/SER_hh_num_in!C27)</f>
        <v>2166.8228983043728</v>
      </c>
      <c r="D28" s="117">
        <f>IF(SER_hh_fec_in!D27=0,0,1000000/0.086*SER_hh_fec_in!D27/SER_hh_num_in!D27)</f>
        <v>2331.7369186646051</v>
      </c>
      <c r="E28" s="117">
        <f>IF(SER_hh_fec_in!E27=0,0,1000000/0.086*SER_hh_fec_in!E27/SER_hh_num_in!E27)</f>
        <v>2061.7953172648527</v>
      </c>
      <c r="F28" s="117">
        <f>IF(SER_hh_fec_in!F27=0,0,1000000/0.086*SER_hh_fec_in!F27/SER_hh_num_in!F27)</f>
        <v>2076.6444730641156</v>
      </c>
      <c r="G28" s="117">
        <f>IF(SER_hh_fec_in!G27=0,0,1000000/0.086*SER_hh_fec_in!G27/SER_hh_num_in!G27)</f>
        <v>2058.5846883160666</v>
      </c>
      <c r="H28" s="117">
        <f>IF(SER_hh_fec_in!H27=0,0,1000000/0.086*SER_hh_fec_in!H27/SER_hh_num_in!H27)</f>
        <v>2078.9842984366651</v>
      </c>
      <c r="I28" s="117">
        <f>IF(SER_hh_fec_in!I27=0,0,1000000/0.086*SER_hh_fec_in!I27/SER_hh_num_in!I27)</f>
        <v>2056.2487755177735</v>
      </c>
      <c r="J28" s="117">
        <f>IF(SER_hh_fec_in!J27=0,0,1000000/0.086*SER_hh_fec_in!J27/SER_hh_num_in!J27)</f>
        <v>1894.2644742587593</v>
      </c>
      <c r="K28" s="117">
        <f>IF(SER_hh_fec_in!K27=0,0,1000000/0.086*SER_hh_fec_in!K27/SER_hh_num_in!K27)</f>
        <v>2075.6076256729752</v>
      </c>
      <c r="L28" s="117">
        <f>IF(SER_hh_fec_in!L27=0,0,1000000/0.086*SER_hh_fec_in!L27/SER_hh_num_in!L27)</f>
        <v>2060.2297904776956</v>
      </c>
      <c r="M28" s="117">
        <f>IF(SER_hh_fec_in!M27=0,0,1000000/0.086*SER_hh_fec_in!M27/SER_hh_num_in!M27)</f>
        <v>1938.5045661331928</v>
      </c>
      <c r="N28" s="117">
        <f>IF(SER_hh_fec_in!N27=0,0,1000000/0.086*SER_hh_fec_in!N27/SER_hh_num_in!N27)</f>
        <v>2169.4852408226607</v>
      </c>
      <c r="O28" s="117">
        <f>IF(SER_hh_fec_in!O27=0,0,1000000/0.086*SER_hh_fec_in!O27/SER_hh_num_in!O27)</f>
        <v>2251.7512267909697</v>
      </c>
      <c r="P28" s="117">
        <f>IF(SER_hh_fec_in!P27=0,0,1000000/0.086*SER_hh_fec_in!P27/SER_hh_num_in!P27)</f>
        <v>1985.4770975912536</v>
      </c>
      <c r="Q28" s="117">
        <f>IF(SER_hh_fec_in!Q27=0,0,1000000/0.086*SER_hh_fec_in!Q27/SER_hh_num_in!Q27)</f>
        <v>2088.2749929175766</v>
      </c>
    </row>
    <row r="29" spans="1:17" ht="12.95" customHeight="1" x14ac:dyDescent="0.25">
      <c r="A29" s="90" t="s">
        <v>46</v>
      </c>
      <c r="B29" s="101"/>
      <c r="C29" s="101">
        <f>IF(SER_hh_fec_in!C29=0,0,1000000/0.086*SER_hh_fec_in!C29/SER_hh_num_in!C29)</f>
        <v>10943.907593439044</v>
      </c>
      <c r="D29" s="101">
        <f>IF(SER_hh_fec_in!D29=0,0,1000000/0.086*SER_hh_fec_in!D29/SER_hh_num_in!D29)</f>
        <v>10739.037999795768</v>
      </c>
      <c r="E29" s="101">
        <f>IF(SER_hh_fec_in!E29=0,0,1000000/0.086*SER_hh_fec_in!E29/SER_hh_num_in!E29)</f>
        <v>13060.313110433126</v>
      </c>
      <c r="F29" s="101">
        <f>IF(SER_hh_fec_in!F29=0,0,1000000/0.086*SER_hh_fec_in!F29/SER_hh_num_in!F29)</f>
        <v>11114.020943335818</v>
      </c>
      <c r="G29" s="101">
        <f>IF(SER_hh_fec_in!G29=0,0,1000000/0.086*SER_hh_fec_in!G29/SER_hh_num_in!G29)</f>
        <v>10956.872029691516</v>
      </c>
      <c r="H29" s="101">
        <f>IF(SER_hh_fec_in!H29=0,0,1000000/0.086*SER_hh_fec_in!H29/SER_hh_num_in!H29)</f>
        <v>9922.4894302265566</v>
      </c>
      <c r="I29" s="101">
        <f>IF(SER_hh_fec_in!I29=0,0,1000000/0.086*SER_hh_fec_in!I29/SER_hh_num_in!I29)</f>
        <v>10497.113784107323</v>
      </c>
      <c r="J29" s="101">
        <f>IF(SER_hh_fec_in!J29=0,0,1000000/0.086*SER_hh_fec_in!J29/SER_hh_num_in!J29)</f>
        <v>10685.273979069516</v>
      </c>
      <c r="K29" s="101">
        <f>IF(SER_hh_fec_in!K29=0,0,1000000/0.086*SER_hh_fec_in!K29/SER_hh_num_in!K29)</f>
        <v>11022.364764502101</v>
      </c>
      <c r="L29" s="101">
        <f>IF(SER_hh_fec_in!L29=0,0,1000000/0.086*SER_hh_fec_in!L29/SER_hh_num_in!L29)</f>
        <v>10260.404400985311</v>
      </c>
      <c r="M29" s="101">
        <f>IF(SER_hh_fec_in!M29=0,0,1000000/0.086*SER_hh_fec_in!M29/SER_hh_num_in!M29)</f>
        <v>11014.317971538838</v>
      </c>
      <c r="N29" s="101">
        <f>IF(SER_hh_fec_in!N29=0,0,1000000/0.086*SER_hh_fec_in!N29/SER_hh_num_in!N29)</f>
        <v>11468.981614553657</v>
      </c>
      <c r="O29" s="101">
        <f>IF(SER_hh_fec_in!O29=0,0,1000000/0.086*SER_hh_fec_in!O29/SER_hh_num_in!O29)</f>
        <v>11609.269290286838</v>
      </c>
      <c r="P29" s="101">
        <f>IF(SER_hh_fec_in!P29=0,0,1000000/0.086*SER_hh_fec_in!P29/SER_hh_num_in!P29)</f>
        <v>12212.03352478208</v>
      </c>
      <c r="Q29" s="101">
        <f>IF(SER_hh_fec_in!Q29=0,0,1000000/0.086*SER_hh_fec_in!Q29/SER_hh_num_in!Q29)</f>
        <v>12658.796727865145</v>
      </c>
    </row>
    <row r="30" spans="1:17" s="28" customFormat="1" ht="12" customHeight="1" x14ac:dyDescent="0.25">
      <c r="A30" s="88" t="s">
        <v>66</v>
      </c>
      <c r="B30" s="100"/>
      <c r="C30" s="100">
        <f>IF(SER_hh_fec_in!C30=0,0,1000000/0.086*SER_hh_fec_in!C30/SER_hh_num_in!C30)</f>
        <v>13468.610216938971</v>
      </c>
      <c r="D30" s="100">
        <f>IF(SER_hh_fec_in!D30=0,0,1000000/0.086*SER_hh_fec_in!D30/SER_hh_num_in!D30)</f>
        <v>0</v>
      </c>
      <c r="E30" s="100">
        <f>IF(SER_hh_fec_in!E30=0,0,1000000/0.086*SER_hh_fec_in!E30/SER_hh_num_in!E30)</f>
        <v>15232.158117429308</v>
      </c>
      <c r="F30" s="100">
        <f>IF(SER_hh_fec_in!F30=0,0,1000000/0.086*SER_hh_fec_in!F30/SER_hh_num_in!F30)</f>
        <v>12638.582625992267</v>
      </c>
      <c r="G30" s="100">
        <f>IF(SER_hh_fec_in!G30=0,0,1000000/0.086*SER_hh_fec_in!G30/SER_hh_num_in!G30)</f>
        <v>19225.102454559732</v>
      </c>
      <c r="H30" s="100">
        <f>IF(SER_hh_fec_in!H30=0,0,1000000/0.086*SER_hh_fec_in!H30/SER_hh_num_in!H30)</f>
        <v>13437.671649436117</v>
      </c>
      <c r="I30" s="100">
        <f>IF(SER_hh_fec_in!I30=0,0,1000000/0.086*SER_hh_fec_in!I30/SER_hh_num_in!I30)</f>
        <v>12469.156424082361</v>
      </c>
      <c r="J30" s="100">
        <f>IF(SER_hh_fec_in!J30=0,0,1000000/0.086*SER_hh_fec_in!J30/SER_hh_num_in!J30)</f>
        <v>14463.79208543288</v>
      </c>
      <c r="K30" s="100">
        <f>IF(SER_hh_fec_in!K30=0,0,1000000/0.086*SER_hh_fec_in!K30/SER_hh_num_in!K30)</f>
        <v>13577.242777883977</v>
      </c>
      <c r="L30" s="100">
        <f>IF(SER_hh_fec_in!L30=0,0,1000000/0.086*SER_hh_fec_in!L30/SER_hh_num_in!L30)</f>
        <v>0</v>
      </c>
      <c r="M30" s="100">
        <f>IF(SER_hh_fec_in!M30=0,0,1000000/0.086*SER_hh_fec_in!M30/SER_hh_num_in!M30)</f>
        <v>13606.833727410458</v>
      </c>
      <c r="N30" s="100">
        <f>IF(SER_hh_fec_in!N30=0,0,1000000/0.086*SER_hh_fec_in!N30/SER_hh_num_in!N30)</f>
        <v>13703.640581606498</v>
      </c>
      <c r="O30" s="100">
        <f>IF(SER_hh_fec_in!O30=0,0,1000000/0.086*SER_hh_fec_in!O30/SER_hh_num_in!O30)</f>
        <v>16701.300263712674</v>
      </c>
      <c r="P30" s="100">
        <f>IF(SER_hh_fec_in!P30=0,0,1000000/0.086*SER_hh_fec_in!P30/SER_hh_num_in!P30)</f>
        <v>13665.345147145186</v>
      </c>
      <c r="Q30" s="100">
        <f>IF(SER_hh_fec_in!Q30=0,0,1000000/0.086*SER_hh_fec_in!Q30/SER_hh_num_in!Q30)</f>
        <v>13993.971795208334</v>
      </c>
    </row>
    <row r="31" spans="1:17" ht="12" customHeight="1" x14ac:dyDescent="0.25">
      <c r="A31" s="88" t="s">
        <v>98</v>
      </c>
      <c r="B31" s="100"/>
      <c r="C31" s="100">
        <f>IF(SER_hh_fec_in!C31=0,0,1000000/0.086*SER_hh_fec_in!C31/SER_hh_num_in!C31)</f>
        <v>12393.645124859342</v>
      </c>
      <c r="D31" s="100">
        <f>IF(SER_hh_fec_in!D31=0,0,1000000/0.086*SER_hh_fec_in!D31/SER_hh_num_in!D31)</f>
        <v>12421.765736179976</v>
      </c>
      <c r="E31" s="100">
        <f>IF(SER_hh_fec_in!E31=0,0,1000000/0.086*SER_hh_fec_in!E31/SER_hh_num_in!E31)</f>
        <v>12206.352756569411</v>
      </c>
      <c r="F31" s="100">
        <f>IF(SER_hh_fec_in!F31=0,0,1000000/0.086*SER_hh_fec_in!F31/SER_hh_num_in!F31)</f>
        <v>12291.350217565516</v>
      </c>
      <c r="G31" s="100">
        <f>IF(SER_hh_fec_in!G31=0,0,1000000/0.086*SER_hh_fec_in!G31/SER_hh_num_in!G31)</f>
        <v>11898.570793515075</v>
      </c>
      <c r="H31" s="100">
        <f>IF(SER_hh_fec_in!H31=0,0,1000000/0.086*SER_hh_fec_in!H31/SER_hh_num_in!H31)</f>
        <v>12020.01062508105</v>
      </c>
      <c r="I31" s="100">
        <f>IF(SER_hh_fec_in!I31=0,0,1000000/0.086*SER_hh_fec_in!I31/SER_hh_num_in!I31)</f>
        <v>12096.375567347077</v>
      </c>
      <c r="J31" s="100">
        <f>IF(SER_hh_fec_in!J31=0,0,1000000/0.086*SER_hh_fec_in!J31/SER_hh_num_in!J31)</f>
        <v>12371.349287563902</v>
      </c>
      <c r="K31" s="100">
        <f>IF(SER_hh_fec_in!K31=0,0,1000000/0.086*SER_hh_fec_in!K31/SER_hh_num_in!K31)</f>
        <v>12339.664900432716</v>
      </c>
      <c r="L31" s="100">
        <f>IF(SER_hh_fec_in!L31=0,0,1000000/0.086*SER_hh_fec_in!L31/SER_hh_num_in!L31)</f>
        <v>12482.661036333611</v>
      </c>
      <c r="M31" s="100">
        <f>IF(SER_hh_fec_in!M31=0,0,1000000/0.086*SER_hh_fec_in!M31/SER_hh_num_in!M31)</f>
        <v>12579.487088036216</v>
      </c>
      <c r="N31" s="100">
        <f>IF(SER_hh_fec_in!N31=0,0,1000000/0.086*SER_hh_fec_in!N31/SER_hh_num_in!N31)</f>
        <v>12767.171900939684</v>
      </c>
      <c r="O31" s="100">
        <f>IF(SER_hh_fec_in!O31=0,0,1000000/0.086*SER_hh_fec_in!O31/SER_hh_num_in!O31)</f>
        <v>12978.749889199502</v>
      </c>
      <c r="P31" s="100">
        <f>IF(SER_hh_fec_in!P31=0,0,1000000/0.086*SER_hh_fec_in!P31/SER_hh_num_in!P31)</f>
        <v>12844.488255159658</v>
      </c>
      <c r="Q31" s="100">
        <f>IF(SER_hh_fec_in!Q31=0,0,1000000/0.086*SER_hh_fec_in!Q31/SER_hh_num_in!Q31)</f>
        <v>12823.163918885042</v>
      </c>
    </row>
    <row r="32" spans="1:17" ht="12" customHeight="1" x14ac:dyDescent="0.25">
      <c r="A32" s="88" t="s">
        <v>34</v>
      </c>
      <c r="B32" s="100"/>
      <c r="C32" s="100">
        <f>IF(SER_hh_fec_in!C32=0,0,1000000/0.086*SER_hh_fec_in!C32/SER_hh_num_in!C32)</f>
        <v>0</v>
      </c>
      <c r="D32" s="100">
        <f>IF(SER_hh_fec_in!D32=0,0,1000000/0.086*SER_hh_fec_in!D32/SER_hh_num_in!D32)</f>
        <v>0</v>
      </c>
      <c r="E32" s="100">
        <f>IF(SER_hh_fec_in!E32=0,0,1000000/0.086*SER_hh_fec_in!E32/SER_hh_num_in!E32)</f>
        <v>0</v>
      </c>
      <c r="F32" s="100">
        <f>IF(SER_hh_fec_in!F32=0,0,1000000/0.086*SER_hh_fec_in!F32/SER_hh_num_in!F32)</f>
        <v>0</v>
      </c>
      <c r="G32" s="100">
        <f>IF(SER_hh_fec_in!G32=0,0,1000000/0.086*SER_hh_fec_in!G32/SER_hh_num_in!G32)</f>
        <v>0</v>
      </c>
      <c r="H32" s="100">
        <f>IF(SER_hh_fec_in!H32=0,0,1000000/0.086*SER_hh_fec_in!H32/SER_hh_num_in!H32)</f>
        <v>0</v>
      </c>
      <c r="I32" s="100">
        <f>IF(SER_hh_fec_in!I32=0,0,1000000/0.086*SER_hh_fec_in!I32/SER_hh_num_in!I32)</f>
        <v>0</v>
      </c>
      <c r="J32" s="100">
        <f>IF(SER_hh_fec_in!J32=0,0,1000000/0.086*SER_hh_fec_in!J32/SER_hh_num_in!J32)</f>
        <v>0</v>
      </c>
      <c r="K32" s="100">
        <f>IF(SER_hh_fec_in!K32=0,0,1000000/0.086*SER_hh_fec_in!K32/SER_hh_num_in!K32)</f>
        <v>0</v>
      </c>
      <c r="L32" s="100">
        <f>IF(SER_hh_fec_in!L32=0,0,1000000/0.086*SER_hh_fec_in!L32/SER_hh_num_in!L32)</f>
        <v>0</v>
      </c>
      <c r="M32" s="100">
        <f>IF(SER_hh_fec_in!M32=0,0,1000000/0.086*SER_hh_fec_in!M32/SER_hh_num_in!M32)</f>
        <v>0</v>
      </c>
      <c r="N32" s="100">
        <f>IF(SER_hh_fec_in!N32=0,0,1000000/0.086*SER_hh_fec_in!N32/SER_hh_num_in!N32)</f>
        <v>0</v>
      </c>
      <c r="O32" s="100">
        <f>IF(SER_hh_fec_in!O32=0,0,1000000/0.086*SER_hh_fec_in!O32/SER_hh_num_in!O32)</f>
        <v>0</v>
      </c>
      <c r="P32" s="100">
        <f>IF(SER_hh_fec_in!P32=0,0,1000000/0.086*SER_hh_fec_in!P32/SER_hh_num_in!P32)</f>
        <v>0</v>
      </c>
      <c r="Q32" s="100">
        <f>IF(SER_hh_fec_in!Q32=0,0,1000000/0.086*SER_hh_fec_in!Q32/SER_hh_num_in!Q32)</f>
        <v>0</v>
      </c>
    </row>
    <row r="33" spans="1:17" ht="12" customHeight="1" x14ac:dyDescent="0.25">
      <c r="A33" s="49" t="s">
        <v>30</v>
      </c>
      <c r="B33" s="18"/>
      <c r="C33" s="18">
        <f>IF(SER_hh_fec_in!C33=0,0,1000000/0.086*SER_hh_fec_in!C33/SER_hh_num_in!C33)</f>
        <v>9542.3496528865198</v>
      </c>
      <c r="D33" s="18">
        <f>IF(SER_hh_fec_in!D33=0,0,1000000/0.086*SER_hh_fec_in!D33/SER_hh_num_in!D33)</f>
        <v>9430.233477412854</v>
      </c>
      <c r="E33" s="18">
        <f>IF(SER_hh_fec_in!E33=0,0,1000000/0.086*SER_hh_fec_in!E33/SER_hh_num_in!E33)</f>
        <v>9493.3998037079673</v>
      </c>
      <c r="F33" s="18">
        <f>IF(SER_hh_fec_in!F33=0,0,1000000/0.086*SER_hh_fec_in!F33/SER_hh_num_in!F33)</f>
        <v>9464.8710271505133</v>
      </c>
      <c r="G33" s="18">
        <f>IF(SER_hh_fec_in!G33=0,0,1000000/0.086*SER_hh_fec_in!G33/SER_hh_num_in!G33)</f>
        <v>9030.0600538959206</v>
      </c>
      <c r="H33" s="18">
        <f>IF(SER_hh_fec_in!H33=0,0,1000000/0.086*SER_hh_fec_in!H33/SER_hh_num_in!H33)</f>
        <v>9363.649155525387</v>
      </c>
      <c r="I33" s="18">
        <f>IF(SER_hh_fec_in!I33=0,0,1000000/0.086*SER_hh_fec_in!I33/SER_hh_num_in!I33)</f>
        <v>9466.8712207021836</v>
      </c>
      <c r="J33" s="18">
        <f>IF(SER_hh_fec_in!J33=0,0,1000000/0.086*SER_hh_fec_in!J33/SER_hh_num_in!J33)</f>
        <v>9154.1050395783986</v>
      </c>
      <c r="K33" s="18">
        <f>IF(SER_hh_fec_in!K33=0,0,1000000/0.086*SER_hh_fec_in!K33/SER_hh_num_in!K33)</f>
        <v>9253.2759686808786</v>
      </c>
      <c r="L33" s="18">
        <f>IF(SER_hh_fec_in!L33=0,0,1000000/0.086*SER_hh_fec_in!L33/SER_hh_num_in!L33)</f>
        <v>9351.796615363417</v>
      </c>
      <c r="M33" s="18">
        <f>IF(SER_hh_fec_in!M33=0,0,1000000/0.086*SER_hh_fec_in!M33/SER_hh_num_in!M33)</f>
        <v>9400.8611455450718</v>
      </c>
      <c r="N33" s="18">
        <f>IF(SER_hh_fec_in!N33=0,0,1000000/0.086*SER_hh_fec_in!N33/SER_hh_num_in!N33)</f>
        <v>9545.5496792139547</v>
      </c>
      <c r="O33" s="18">
        <f>IF(SER_hh_fec_in!O33=0,0,1000000/0.086*SER_hh_fec_in!O33/SER_hh_num_in!O33)</f>
        <v>9517.3845417317243</v>
      </c>
      <c r="P33" s="18">
        <f>IF(SER_hh_fec_in!P33=0,0,1000000/0.086*SER_hh_fec_in!P33/SER_hh_num_in!P33)</f>
        <v>9772.9412704144961</v>
      </c>
      <c r="Q33" s="18">
        <f>IF(SER_hh_fec_in!Q33=0,0,1000000/0.086*SER_hh_fec_in!Q33/SER_hh_num_in!Q33)</f>
        <v>9826.4688414676839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6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116</v>
      </c>
      <c r="B3" s="106"/>
      <c r="C3" s="106">
        <f>IF(SER_hh_tes_in!C3=0,0,1000000/0.086*SER_hh_tes_in!C3/SER_hh_num_in!C3)</f>
        <v>49908.994982588367</v>
      </c>
      <c r="D3" s="106">
        <f>IF(SER_hh_tes_in!D3=0,0,1000000/0.086*SER_hh_tes_in!D3/SER_hh_num_in!D3)</f>
        <v>50997.437220975458</v>
      </c>
      <c r="E3" s="106">
        <f>IF(SER_hh_tes_in!E3=0,0,1000000/0.086*SER_hh_tes_in!E3/SER_hh_num_in!E3)</f>
        <v>59091.481402449965</v>
      </c>
      <c r="F3" s="106">
        <f>IF(SER_hh_tes_in!F3=0,0,1000000/0.086*SER_hh_tes_in!F3/SER_hh_num_in!F3)</f>
        <v>56104.647198599581</v>
      </c>
      <c r="G3" s="106">
        <f>IF(SER_hh_tes_in!G3=0,0,1000000/0.086*SER_hh_tes_in!G3/SER_hh_num_in!G3)</f>
        <v>53994.461547661391</v>
      </c>
      <c r="H3" s="106">
        <f>IF(SER_hh_tes_in!H3=0,0,1000000/0.086*SER_hh_tes_in!H3/SER_hh_num_in!H3)</f>
        <v>61075.497766857072</v>
      </c>
      <c r="I3" s="106">
        <f>IF(SER_hh_tes_in!I3=0,0,1000000/0.086*SER_hh_tes_in!I3/SER_hh_num_in!I3)</f>
        <v>48732.281537709016</v>
      </c>
      <c r="J3" s="106">
        <f>IF(SER_hh_tes_in!J3=0,0,1000000/0.086*SER_hh_tes_in!J3/SER_hh_num_in!J3)</f>
        <v>52418.133544592733</v>
      </c>
      <c r="K3" s="106">
        <f>IF(SER_hh_tes_in!K3=0,0,1000000/0.086*SER_hh_tes_in!K3/SER_hh_num_in!K3)</f>
        <v>53568.566998440394</v>
      </c>
      <c r="L3" s="106">
        <f>IF(SER_hh_tes_in!L3=0,0,1000000/0.086*SER_hh_tes_in!L3/SER_hh_num_in!L3)</f>
        <v>59571.166503883818</v>
      </c>
      <c r="M3" s="106">
        <f>IF(SER_hh_tes_in!M3=0,0,1000000/0.086*SER_hh_tes_in!M3/SER_hh_num_in!M3)</f>
        <v>50967.207781783829</v>
      </c>
      <c r="N3" s="106">
        <f>IF(SER_hh_tes_in!N3=0,0,1000000/0.086*SER_hh_tes_in!N3/SER_hh_num_in!N3)</f>
        <v>50313.954478234453</v>
      </c>
      <c r="O3" s="106">
        <f>IF(SER_hh_tes_in!O3=0,0,1000000/0.086*SER_hh_tes_in!O3/SER_hh_num_in!O3)</f>
        <v>54603.315291173945</v>
      </c>
      <c r="P3" s="106">
        <f>IF(SER_hh_tes_in!P3=0,0,1000000/0.086*SER_hh_tes_in!P3/SER_hh_num_in!P3)</f>
        <v>54939.697080993828</v>
      </c>
      <c r="Q3" s="106">
        <f>IF(SER_hh_tes_in!Q3=0,0,1000000/0.086*SER_hh_tes_in!Q3/SER_hh_num_in!Q3)</f>
        <v>59101.820714878479</v>
      </c>
    </row>
    <row r="4" spans="1:17" ht="12.95" customHeight="1" x14ac:dyDescent="0.25">
      <c r="A4" s="90" t="s">
        <v>44</v>
      </c>
      <c r="B4" s="101"/>
      <c r="C4" s="101">
        <f>IF(SER_hh_tes_in!C4=0,0,1000000/0.086*SER_hh_tes_in!C4/SER_hh_num_in!C4)</f>
        <v>35090.347887902892</v>
      </c>
      <c r="D4" s="101">
        <f>IF(SER_hh_tes_in!D4=0,0,1000000/0.086*SER_hh_tes_in!D4/SER_hh_num_in!D4)</f>
        <v>35037.035060676986</v>
      </c>
      <c r="E4" s="101">
        <f>IF(SER_hh_tes_in!E4=0,0,1000000/0.086*SER_hh_tes_in!E4/SER_hh_num_in!E4)</f>
        <v>43007.389505207742</v>
      </c>
      <c r="F4" s="101">
        <f>IF(SER_hh_tes_in!F4=0,0,1000000/0.086*SER_hh_tes_in!F4/SER_hh_num_in!F4)</f>
        <v>40352.734783522756</v>
      </c>
      <c r="G4" s="101">
        <f>IF(SER_hh_tes_in!G4=0,0,1000000/0.086*SER_hh_tes_in!G4/SER_hh_num_in!G4)</f>
        <v>37753.461820706529</v>
      </c>
      <c r="H4" s="101">
        <f>IF(SER_hh_tes_in!H4=0,0,1000000/0.086*SER_hh_tes_in!H4/SER_hh_num_in!H4)</f>
        <v>45192.778889516172</v>
      </c>
      <c r="I4" s="101">
        <f>IF(SER_hh_tes_in!I4=0,0,1000000/0.086*SER_hh_tes_in!I4/SER_hh_num_in!I4)</f>
        <v>31666.361513435011</v>
      </c>
      <c r="J4" s="101">
        <f>IF(SER_hh_tes_in!J4=0,0,1000000/0.086*SER_hh_tes_in!J4/SER_hh_num_in!J4)</f>
        <v>35942.878306284772</v>
      </c>
      <c r="K4" s="101">
        <f>IF(SER_hh_tes_in!K4=0,0,1000000/0.086*SER_hh_tes_in!K4/SER_hh_num_in!K4)</f>
        <v>34129.533318286638</v>
      </c>
      <c r="L4" s="101">
        <f>IF(SER_hh_tes_in!L4=0,0,1000000/0.086*SER_hh_tes_in!L4/SER_hh_num_in!L4)</f>
        <v>41969.159938880053</v>
      </c>
      <c r="M4" s="101">
        <f>IF(SER_hh_tes_in!M4=0,0,1000000/0.086*SER_hh_tes_in!M4/SER_hh_num_in!M4)</f>
        <v>34208.773894106169</v>
      </c>
      <c r="N4" s="101">
        <f>IF(SER_hh_tes_in!N4=0,0,1000000/0.086*SER_hh_tes_in!N4/SER_hh_num_in!N4)</f>
        <v>35901.156951231853</v>
      </c>
      <c r="O4" s="101">
        <f>IF(SER_hh_tes_in!O4=0,0,1000000/0.086*SER_hh_tes_in!O4/SER_hh_num_in!O4)</f>
        <v>40003.135748894252</v>
      </c>
      <c r="P4" s="101">
        <f>IF(SER_hh_tes_in!P4=0,0,1000000/0.086*SER_hh_tes_in!P4/SER_hh_num_in!P4)</f>
        <v>39362.935286061242</v>
      </c>
      <c r="Q4" s="101">
        <f>IF(SER_hh_tes_in!Q4=0,0,1000000/0.086*SER_hh_tes_in!Q4/SER_hh_num_in!Q4)</f>
        <v>43151.182669821857</v>
      </c>
    </row>
    <row r="5" spans="1:17" ht="12" customHeight="1" x14ac:dyDescent="0.25">
      <c r="A5" s="88" t="s">
        <v>38</v>
      </c>
      <c r="B5" s="100"/>
      <c r="C5" s="100">
        <f>IF(SER_hh_tes_in!C5=0,0,1000000/0.086*SER_hh_tes_in!C5/SER_hh_num_in!C5)</f>
        <v>34660.373530113488</v>
      </c>
      <c r="D5" s="100">
        <f>IF(SER_hh_tes_in!D5=0,0,1000000/0.086*SER_hh_tes_in!D5/SER_hh_num_in!D5)</f>
        <v>0</v>
      </c>
      <c r="E5" s="100">
        <f>IF(SER_hh_tes_in!E5=0,0,1000000/0.086*SER_hh_tes_in!E5/SER_hh_num_in!E5)</f>
        <v>0</v>
      </c>
      <c r="F5" s="100">
        <f>IF(SER_hh_tes_in!F5=0,0,1000000/0.086*SER_hh_tes_in!F5/SER_hh_num_in!F5)</f>
        <v>0</v>
      </c>
      <c r="G5" s="100">
        <f>IF(SER_hh_tes_in!G5=0,0,1000000/0.086*SER_hh_tes_in!G5/SER_hh_num_in!G5)</f>
        <v>37211.107550329289</v>
      </c>
      <c r="H5" s="100">
        <f>IF(SER_hh_tes_in!H5=0,0,1000000/0.086*SER_hh_tes_in!H5/SER_hh_num_in!H5)</f>
        <v>41917.960946981133</v>
      </c>
      <c r="I5" s="100">
        <f>IF(SER_hh_tes_in!I5=0,0,1000000/0.086*SER_hh_tes_in!I5/SER_hh_num_in!I5)</f>
        <v>52691.183882832163</v>
      </c>
      <c r="J5" s="100">
        <f>IF(SER_hh_tes_in!J5=0,0,1000000/0.086*SER_hh_tes_in!J5/SER_hh_num_in!J5)</f>
        <v>37854.388891046648</v>
      </c>
      <c r="K5" s="100">
        <f>IF(SER_hh_tes_in!K5=0,0,1000000/0.086*SER_hh_tes_in!K5/SER_hh_num_in!K5)</f>
        <v>0</v>
      </c>
      <c r="L5" s="100">
        <f>IF(SER_hh_tes_in!L5=0,0,1000000/0.086*SER_hh_tes_in!L5/SER_hh_num_in!L5)</f>
        <v>0</v>
      </c>
      <c r="M5" s="100">
        <f>IF(SER_hh_tes_in!M5=0,0,1000000/0.086*SER_hh_tes_in!M5/SER_hh_num_in!M5)</f>
        <v>32589.337524430066</v>
      </c>
      <c r="N5" s="100">
        <f>IF(SER_hh_tes_in!N5=0,0,1000000/0.086*SER_hh_tes_in!N5/SER_hh_num_in!N5)</f>
        <v>34650.070843547641</v>
      </c>
      <c r="O5" s="100">
        <f>IF(SER_hh_tes_in!O5=0,0,1000000/0.086*SER_hh_tes_in!O5/SER_hh_num_in!O5)</f>
        <v>0</v>
      </c>
      <c r="P5" s="100">
        <f>IF(SER_hh_tes_in!P5=0,0,1000000/0.086*SER_hh_tes_in!P5/SER_hh_num_in!P5)</f>
        <v>33693.653809503812</v>
      </c>
      <c r="Q5" s="100">
        <f>IF(SER_hh_tes_in!Q5=0,0,1000000/0.086*SER_hh_tes_in!Q5/SER_hh_num_in!Q5)</f>
        <v>37727.1247217075</v>
      </c>
    </row>
    <row r="6" spans="1:17" ht="12" customHeight="1" x14ac:dyDescent="0.25">
      <c r="A6" s="88" t="s">
        <v>66</v>
      </c>
      <c r="B6" s="100"/>
      <c r="C6" s="100">
        <f>IF(SER_hh_tes_in!C6=0,0,1000000/0.086*SER_hh_tes_in!C6/SER_hh_num_in!C6)</f>
        <v>0</v>
      </c>
      <c r="D6" s="100">
        <f>IF(SER_hh_tes_in!D6=0,0,1000000/0.086*SER_hh_tes_in!D6/SER_hh_num_in!D6)</f>
        <v>0</v>
      </c>
      <c r="E6" s="100">
        <f>IF(SER_hh_tes_in!E6=0,0,1000000/0.086*SER_hh_tes_in!E6/SER_hh_num_in!E6)</f>
        <v>0</v>
      </c>
      <c r="F6" s="100">
        <f>IF(SER_hh_tes_in!F6=0,0,1000000/0.086*SER_hh_tes_in!F6/SER_hh_num_in!F6)</f>
        <v>0</v>
      </c>
      <c r="G6" s="100">
        <f>IF(SER_hh_tes_in!G6=0,0,1000000/0.086*SER_hh_tes_in!G6/SER_hh_num_in!G6)</f>
        <v>0</v>
      </c>
      <c r="H6" s="100">
        <f>IF(SER_hh_tes_in!H6=0,0,1000000/0.086*SER_hh_tes_in!H6/SER_hh_num_in!H6)</f>
        <v>0</v>
      </c>
      <c r="I6" s="100">
        <f>IF(SER_hh_tes_in!I6=0,0,1000000/0.086*SER_hh_tes_in!I6/SER_hh_num_in!I6)</f>
        <v>0</v>
      </c>
      <c r="J6" s="100">
        <f>IF(SER_hh_tes_in!J6=0,0,1000000/0.086*SER_hh_tes_in!J6/SER_hh_num_in!J6)</f>
        <v>0</v>
      </c>
      <c r="K6" s="100">
        <f>IF(SER_hh_tes_in!K6=0,0,1000000/0.086*SER_hh_tes_in!K6/SER_hh_num_in!K6)</f>
        <v>0</v>
      </c>
      <c r="L6" s="100">
        <f>IF(SER_hh_tes_in!L6=0,0,1000000/0.086*SER_hh_tes_in!L6/SER_hh_num_in!L6)</f>
        <v>0</v>
      </c>
      <c r="M6" s="100">
        <f>IF(SER_hh_tes_in!M6=0,0,1000000/0.086*SER_hh_tes_in!M6/SER_hh_num_in!M6)</f>
        <v>0</v>
      </c>
      <c r="N6" s="100">
        <f>IF(SER_hh_tes_in!N6=0,0,1000000/0.086*SER_hh_tes_in!N6/SER_hh_num_in!N6)</f>
        <v>0</v>
      </c>
      <c r="O6" s="100">
        <f>IF(SER_hh_tes_in!O6=0,0,1000000/0.086*SER_hh_tes_in!O6/SER_hh_num_in!O6)</f>
        <v>0</v>
      </c>
      <c r="P6" s="100">
        <f>IF(SER_hh_tes_in!P6=0,0,1000000/0.086*SER_hh_tes_in!P6/SER_hh_num_in!P6)</f>
        <v>0</v>
      </c>
      <c r="Q6" s="100">
        <f>IF(SER_hh_tes_in!Q6=0,0,1000000/0.086*SER_hh_tes_in!Q6/SER_hh_num_in!Q6)</f>
        <v>0</v>
      </c>
    </row>
    <row r="7" spans="1:17" ht="12" customHeight="1" x14ac:dyDescent="0.25">
      <c r="A7" s="88" t="s">
        <v>99</v>
      </c>
      <c r="B7" s="100"/>
      <c r="C7" s="100">
        <f>IF(SER_hh_tes_in!C7=0,0,1000000/0.086*SER_hh_tes_in!C7/SER_hh_num_in!C7)</f>
        <v>34394.62166853399</v>
      </c>
      <c r="D7" s="100">
        <f>IF(SER_hh_tes_in!D7=0,0,1000000/0.086*SER_hh_tes_in!D7/SER_hh_num_in!D7)</f>
        <v>0</v>
      </c>
      <c r="E7" s="100">
        <f>IF(SER_hh_tes_in!E7=0,0,1000000/0.086*SER_hh_tes_in!E7/SER_hh_num_in!E7)</f>
        <v>0</v>
      </c>
      <c r="F7" s="100">
        <f>IF(SER_hh_tes_in!F7=0,0,1000000/0.086*SER_hh_tes_in!F7/SER_hh_num_in!F7)</f>
        <v>37803.696426985014</v>
      </c>
      <c r="G7" s="100">
        <f>IF(SER_hh_tes_in!G7=0,0,1000000/0.086*SER_hh_tes_in!G7/SER_hh_num_in!G7)</f>
        <v>37105.700443649599</v>
      </c>
      <c r="H7" s="100">
        <f>IF(SER_hh_tes_in!H7=0,0,1000000/0.086*SER_hh_tes_in!H7/SER_hh_num_in!H7)</f>
        <v>40520.018892744927</v>
      </c>
      <c r="I7" s="100">
        <f>IF(SER_hh_tes_in!I7=0,0,1000000/0.086*SER_hh_tes_in!I7/SER_hh_num_in!I7)</f>
        <v>28513.452996460321</v>
      </c>
      <c r="J7" s="100">
        <f>IF(SER_hh_tes_in!J7=0,0,1000000/0.086*SER_hh_tes_in!J7/SER_hh_num_in!J7)</f>
        <v>35249.209504464125</v>
      </c>
      <c r="K7" s="100">
        <f>IF(SER_hh_tes_in!K7=0,0,1000000/0.086*SER_hh_tes_in!K7/SER_hh_num_in!K7)</f>
        <v>32611.592999352066</v>
      </c>
      <c r="L7" s="100">
        <f>IF(SER_hh_tes_in!L7=0,0,1000000/0.086*SER_hh_tes_in!L7/SER_hh_num_in!L7)</f>
        <v>35514.933620649703</v>
      </c>
      <c r="M7" s="100">
        <f>IF(SER_hh_tes_in!M7=0,0,1000000/0.086*SER_hh_tes_in!M7/SER_hh_num_in!M7)</f>
        <v>31224.798572751642</v>
      </c>
      <c r="N7" s="100">
        <f>IF(SER_hh_tes_in!N7=0,0,1000000/0.086*SER_hh_tes_in!N7/SER_hh_num_in!N7)</f>
        <v>33241.979900295039</v>
      </c>
      <c r="O7" s="100">
        <f>IF(SER_hh_tes_in!O7=0,0,1000000/0.086*SER_hh_tes_in!O7/SER_hh_num_in!O7)</f>
        <v>35767.716971337162</v>
      </c>
      <c r="P7" s="100">
        <f>IF(SER_hh_tes_in!P7=0,0,1000000/0.086*SER_hh_tes_in!P7/SER_hh_num_in!P7)</f>
        <v>32842.619099255775</v>
      </c>
      <c r="Q7" s="100">
        <f>IF(SER_hh_tes_in!Q7=0,0,1000000/0.086*SER_hh_tes_in!Q7/SER_hh_num_in!Q7)</f>
        <v>0</v>
      </c>
    </row>
    <row r="8" spans="1:17" ht="12" customHeight="1" x14ac:dyDescent="0.25">
      <c r="A8" s="88" t="s">
        <v>101</v>
      </c>
      <c r="B8" s="100"/>
      <c r="C8" s="100">
        <f>IF(SER_hh_tes_in!C8=0,0,1000000/0.086*SER_hh_tes_in!C8/SER_hh_num_in!C8)</f>
        <v>35025.065636331688</v>
      </c>
      <c r="D8" s="100">
        <f>IF(SER_hh_tes_in!D8=0,0,1000000/0.086*SER_hh_tes_in!D8/SER_hh_num_in!D8)</f>
        <v>34435.03625552528</v>
      </c>
      <c r="E8" s="100">
        <f>IF(SER_hh_tes_in!E8=0,0,1000000/0.086*SER_hh_tes_in!E8/SER_hh_num_in!E8)</f>
        <v>41890.575481995103</v>
      </c>
      <c r="F8" s="100">
        <f>IF(SER_hh_tes_in!F8=0,0,1000000/0.086*SER_hh_tes_in!F8/SER_hh_num_in!F8)</f>
        <v>39753.858795336011</v>
      </c>
      <c r="G8" s="100">
        <f>IF(SER_hh_tes_in!G8=0,0,1000000/0.086*SER_hh_tes_in!G8/SER_hh_num_in!G8)</f>
        <v>37830.377205588673</v>
      </c>
      <c r="H8" s="100">
        <f>IF(SER_hh_tes_in!H8=0,0,1000000/0.086*SER_hh_tes_in!H8/SER_hh_num_in!H8)</f>
        <v>42108.575249147223</v>
      </c>
      <c r="I8" s="100">
        <f>IF(SER_hh_tes_in!I8=0,0,1000000/0.086*SER_hh_tes_in!I8/SER_hh_num_in!I8)</f>
        <v>29771.243807411454</v>
      </c>
      <c r="J8" s="100">
        <f>IF(SER_hh_tes_in!J8=0,0,1000000/0.086*SER_hh_tes_in!J8/SER_hh_num_in!J8)</f>
        <v>35254.928704366495</v>
      </c>
      <c r="K8" s="100">
        <f>IF(SER_hh_tes_in!K8=0,0,1000000/0.086*SER_hh_tes_in!K8/SER_hh_num_in!K8)</f>
        <v>33897.103854799963</v>
      </c>
      <c r="L8" s="100">
        <f>IF(SER_hh_tes_in!L8=0,0,1000000/0.086*SER_hh_tes_in!L8/SER_hh_num_in!L8)</f>
        <v>39650.442632481128</v>
      </c>
      <c r="M8" s="100">
        <f>IF(SER_hh_tes_in!M8=0,0,1000000/0.086*SER_hh_tes_in!M8/SER_hh_num_in!M8)</f>
        <v>32093.558670653372</v>
      </c>
      <c r="N8" s="100">
        <f>IF(SER_hh_tes_in!N8=0,0,1000000/0.086*SER_hh_tes_in!N8/SER_hh_num_in!N8)</f>
        <v>35116.00038852483</v>
      </c>
      <c r="O8" s="100">
        <f>IF(SER_hh_tes_in!O8=0,0,1000000/0.086*SER_hh_tes_in!O8/SER_hh_num_in!O8)</f>
        <v>37275.50175192576</v>
      </c>
      <c r="P8" s="100">
        <f>IF(SER_hh_tes_in!P8=0,0,1000000/0.086*SER_hh_tes_in!P8/SER_hh_num_in!P8)</f>
        <v>34246.339825162431</v>
      </c>
      <c r="Q8" s="100">
        <f>IF(SER_hh_tes_in!Q8=0,0,1000000/0.086*SER_hh_tes_in!Q8/SER_hh_num_in!Q8)</f>
        <v>38118.734038522431</v>
      </c>
    </row>
    <row r="9" spans="1:17" ht="12" customHeight="1" x14ac:dyDescent="0.25">
      <c r="A9" s="88" t="s">
        <v>106</v>
      </c>
      <c r="B9" s="100"/>
      <c r="C9" s="100">
        <f>IF(SER_hh_tes_in!C9=0,0,1000000/0.086*SER_hh_tes_in!C9/SER_hh_num_in!C9)</f>
        <v>34377.691379448559</v>
      </c>
      <c r="D9" s="100">
        <f>IF(SER_hh_tes_in!D9=0,0,1000000/0.086*SER_hh_tes_in!D9/SER_hh_num_in!D9)</f>
        <v>33978.639473931602</v>
      </c>
      <c r="E9" s="100">
        <f>IF(SER_hh_tes_in!E9=0,0,1000000/0.086*SER_hh_tes_in!E9/SER_hh_num_in!E9)</f>
        <v>0</v>
      </c>
      <c r="F9" s="100">
        <f>IF(SER_hh_tes_in!F9=0,0,1000000/0.086*SER_hh_tes_in!F9/SER_hh_num_in!F9)</f>
        <v>40127.243645230374</v>
      </c>
      <c r="G9" s="100">
        <f>IF(SER_hh_tes_in!G9=0,0,1000000/0.086*SER_hh_tes_in!G9/SER_hh_num_in!G9)</f>
        <v>36882.633099008897</v>
      </c>
      <c r="H9" s="100">
        <f>IF(SER_hh_tes_in!H9=0,0,1000000/0.086*SER_hh_tes_in!H9/SER_hh_num_in!H9)</f>
        <v>46209.210624842694</v>
      </c>
      <c r="I9" s="100">
        <f>IF(SER_hh_tes_in!I9=0,0,1000000/0.086*SER_hh_tes_in!I9/SER_hh_num_in!I9)</f>
        <v>30440.575854658411</v>
      </c>
      <c r="J9" s="100">
        <f>IF(SER_hh_tes_in!J9=0,0,1000000/0.086*SER_hh_tes_in!J9/SER_hh_num_in!J9)</f>
        <v>0</v>
      </c>
      <c r="K9" s="100">
        <f>IF(SER_hh_tes_in!K9=0,0,1000000/0.086*SER_hh_tes_in!K9/SER_hh_num_in!K9)</f>
        <v>35894.963141708482</v>
      </c>
      <c r="L9" s="100">
        <f>IF(SER_hh_tes_in!L9=0,0,1000000/0.086*SER_hh_tes_in!L9/SER_hh_num_in!L9)</f>
        <v>41409.729130616906</v>
      </c>
      <c r="M9" s="100">
        <f>IF(SER_hh_tes_in!M9=0,0,1000000/0.086*SER_hh_tes_in!M9/SER_hh_num_in!M9)</f>
        <v>34822.763225370458</v>
      </c>
      <c r="N9" s="100">
        <f>IF(SER_hh_tes_in!N9=0,0,1000000/0.086*SER_hh_tes_in!N9/SER_hh_num_in!N9)</f>
        <v>38085.705926207156</v>
      </c>
      <c r="O9" s="100">
        <f>IF(SER_hh_tes_in!O9=0,0,1000000/0.086*SER_hh_tes_in!O9/SER_hh_num_in!O9)</f>
        <v>40161.365975873894</v>
      </c>
      <c r="P9" s="100">
        <f>IF(SER_hh_tes_in!P9=0,0,1000000/0.086*SER_hh_tes_in!P9/SER_hh_num_in!P9)</f>
        <v>0</v>
      </c>
      <c r="Q9" s="100">
        <f>IF(SER_hh_tes_in!Q9=0,0,1000000/0.086*SER_hh_tes_in!Q9/SER_hh_num_in!Q9)</f>
        <v>0</v>
      </c>
    </row>
    <row r="10" spans="1:17" ht="12" customHeight="1" x14ac:dyDescent="0.25">
      <c r="A10" s="88" t="s">
        <v>34</v>
      </c>
      <c r="B10" s="100"/>
      <c r="C10" s="100">
        <f>IF(SER_hh_tes_in!C10=0,0,1000000/0.086*SER_hh_tes_in!C10/SER_hh_num_in!C10)</f>
        <v>0</v>
      </c>
      <c r="D10" s="100">
        <f>IF(SER_hh_tes_in!D10=0,0,1000000/0.086*SER_hh_tes_in!D10/SER_hh_num_in!D10)</f>
        <v>0</v>
      </c>
      <c r="E10" s="100">
        <f>IF(SER_hh_tes_in!E10=0,0,1000000/0.086*SER_hh_tes_in!E10/SER_hh_num_in!E10)</f>
        <v>44562.953855412954</v>
      </c>
      <c r="F10" s="100">
        <f>IF(SER_hh_tes_in!F10=0,0,1000000/0.086*SER_hh_tes_in!F10/SER_hh_num_in!F10)</f>
        <v>42199.577469799282</v>
      </c>
      <c r="G10" s="100">
        <f>IF(SER_hh_tes_in!G10=0,0,1000000/0.086*SER_hh_tes_in!G10/SER_hh_num_in!G10)</f>
        <v>0</v>
      </c>
      <c r="H10" s="100">
        <f>IF(SER_hh_tes_in!H10=0,0,1000000/0.086*SER_hh_tes_in!H10/SER_hh_num_in!H10)</f>
        <v>44569.358565843642</v>
      </c>
      <c r="I10" s="100">
        <f>IF(SER_hh_tes_in!I10=0,0,1000000/0.086*SER_hh_tes_in!I10/SER_hh_num_in!I10)</f>
        <v>35763.978511430592</v>
      </c>
      <c r="J10" s="100">
        <f>IF(SER_hh_tes_in!J10=0,0,1000000/0.086*SER_hh_tes_in!J10/SER_hh_num_in!J10)</f>
        <v>0</v>
      </c>
      <c r="K10" s="100">
        <f>IF(SER_hh_tes_in!K10=0,0,1000000/0.086*SER_hh_tes_in!K10/SER_hh_num_in!K10)</f>
        <v>0</v>
      </c>
      <c r="L10" s="100">
        <f>IF(SER_hh_tes_in!L10=0,0,1000000/0.086*SER_hh_tes_in!L10/SER_hh_num_in!L10)</f>
        <v>0</v>
      </c>
      <c r="M10" s="100">
        <f>IF(SER_hh_tes_in!M10=0,0,1000000/0.086*SER_hh_tes_in!M10/SER_hh_num_in!M10)</f>
        <v>0</v>
      </c>
      <c r="N10" s="100">
        <f>IF(SER_hh_tes_in!N10=0,0,1000000/0.086*SER_hh_tes_in!N10/SER_hh_num_in!N10)</f>
        <v>0</v>
      </c>
      <c r="O10" s="100">
        <f>IF(SER_hh_tes_in!O10=0,0,1000000/0.086*SER_hh_tes_in!O10/SER_hh_num_in!O10)</f>
        <v>0</v>
      </c>
      <c r="P10" s="100">
        <f>IF(SER_hh_tes_in!P10=0,0,1000000/0.086*SER_hh_tes_in!P10/SER_hh_num_in!P10)</f>
        <v>43490.031865305995</v>
      </c>
      <c r="Q10" s="100">
        <f>IF(SER_hh_tes_in!Q10=0,0,1000000/0.086*SER_hh_tes_in!Q10/SER_hh_num_in!Q10)</f>
        <v>49820.75076237943</v>
      </c>
    </row>
    <row r="11" spans="1:17" ht="12" customHeight="1" x14ac:dyDescent="0.25">
      <c r="A11" s="88" t="s">
        <v>61</v>
      </c>
      <c r="B11" s="100"/>
      <c r="C11" s="100">
        <f>IF(SER_hh_tes_in!C11=0,0,1000000/0.086*SER_hh_tes_in!C11/SER_hh_num_in!C11)</f>
        <v>0</v>
      </c>
      <c r="D11" s="100">
        <f>IF(SER_hh_tes_in!D11=0,0,1000000/0.086*SER_hh_tes_in!D11/SER_hh_num_in!D11)</f>
        <v>0</v>
      </c>
      <c r="E11" s="100">
        <f>IF(SER_hh_tes_in!E11=0,0,1000000/0.086*SER_hh_tes_in!E11/SER_hh_num_in!E11)</f>
        <v>42464.408223694751</v>
      </c>
      <c r="F11" s="100">
        <f>IF(SER_hh_tes_in!F11=0,0,1000000/0.086*SER_hh_tes_in!F11/SER_hh_num_in!F11)</f>
        <v>40165.365453532024</v>
      </c>
      <c r="G11" s="100">
        <f>IF(SER_hh_tes_in!G11=0,0,1000000/0.086*SER_hh_tes_in!G11/SER_hh_num_in!G11)</f>
        <v>39297.413036335864</v>
      </c>
      <c r="H11" s="100">
        <f>IF(SER_hh_tes_in!H11=0,0,1000000/0.086*SER_hh_tes_in!H11/SER_hh_num_in!H11)</f>
        <v>40584.491217873539</v>
      </c>
      <c r="I11" s="100">
        <f>IF(SER_hh_tes_in!I11=0,0,1000000/0.086*SER_hh_tes_in!I11/SER_hh_num_in!I11)</f>
        <v>33431.184304985771</v>
      </c>
      <c r="J11" s="100">
        <f>IF(SER_hh_tes_in!J11=0,0,1000000/0.086*SER_hh_tes_in!J11/SER_hh_num_in!J11)</f>
        <v>31602.618824799876</v>
      </c>
      <c r="K11" s="100">
        <f>IF(SER_hh_tes_in!K11=0,0,1000000/0.086*SER_hh_tes_in!K11/SER_hh_num_in!K11)</f>
        <v>34751.229774477259</v>
      </c>
      <c r="L11" s="100">
        <f>IF(SER_hh_tes_in!L11=0,0,1000000/0.086*SER_hh_tes_in!L11/SER_hh_num_in!L11)</f>
        <v>34616.474766662162</v>
      </c>
      <c r="M11" s="100">
        <f>IF(SER_hh_tes_in!M11=0,0,1000000/0.086*SER_hh_tes_in!M11/SER_hh_num_in!M11)</f>
        <v>34626.024491221302</v>
      </c>
      <c r="N11" s="100">
        <f>IF(SER_hh_tes_in!N11=0,0,1000000/0.086*SER_hh_tes_in!N11/SER_hh_num_in!N11)</f>
        <v>34016.604460454386</v>
      </c>
      <c r="O11" s="100">
        <f>IF(SER_hh_tes_in!O11=0,0,1000000/0.086*SER_hh_tes_in!O11/SER_hh_num_in!O11)</f>
        <v>36420.030910959016</v>
      </c>
      <c r="P11" s="100">
        <f>IF(SER_hh_tes_in!P11=0,0,1000000/0.086*SER_hh_tes_in!P11/SER_hh_num_in!P11)</f>
        <v>47660.387056114407</v>
      </c>
      <c r="Q11" s="100">
        <f>IF(SER_hh_tes_in!Q11=0,0,1000000/0.086*SER_hh_tes_in!Q11/SER_hh_num_in!Q11)</f>
        <v>0</v>
      </c>
    </row>
    <row r="12" spans="1:17" ht="12" customHeight="1" x14ac:dyDescent="0.25">
      <c r="A12" s="88" t="s">
        <v>42</v>
      </c>
      <c r="B12" s="100"/>
      <c r="C12" s="100">
        <f>IF(SER_hh_tes_in!C12=0,0,1000000/0.086*SER_hh_tes_in!C12/SER_hh_num_in!C12)</f>
        <v>0</v>
      </c>
      <c r="D12" s="100">
        <f>IF(SER_hh_tes_in!D12=0,0,1000000/0.086*SER_hh_tes_in!D12/SER_hh_num_in!D12)</f>
        <v>0</v>
      </c>
      <c r="E12" s="100">
        <f>IF(SER_hh_tes_in!E12=0,0,1000000/0.086*SER_hh_tes_in!E12/SER_hh_num_in!E12)</f>
        <v>42761.299286820758</v>
      </c>
      <c r="F12" s="100">
        <f>IF(SER_hh_tes_in!F12=0,0,1000000/0.086*SER_hh_tes_in!F12/SER_hh_num_in!F12)</f>
        <v>41008.207360844091</v>
      </c>
      <c r="G12" s="100">
        <f>IF(SER_hh_tes_in!G12=0,0,1000000/0.086*SER_hh_tes_in!G12/SER_hh_num_in!G12)</f>
        <v>40042.296115958983</v>
      </c>
      <c r="H12" s="100">
        <f>IF(SER_hh_tes_in!H12=0,0,1000000/0.086*SER_hh_tes_in!H12/SER_hh_num_in!H12)</f>
        <v>34590.463145859103</v>
      </c>
      <c r="I12" s="100">
        <f>IF(SER_hh_tes_in!I12=0,0,1000000/0.086*SER_hh_tes_in!I12/SER_hh_num_in!I12)</f>
        <v>30360.403960753381</v>
      </c>
      <c r="J12" s="100">
        <f>IF(SER_hh_tes_in!J12=0,0,1000000/0.086*SER_hh_tes_in!J12/SER_hh_num_in!J12)</f>
        <v>33774.411340853949</v>
      </c>
      <c r="K12" s="100">
        <f>IF(SER_hh_tes_in!K12=0,0,1000000/0.086*SER_hh_tes_in!K12/SER_hh_num_in!K12)</f>
        <v>32933.373442981632</v>
      </c>
      <c r="L12" s="100">
        <f>IF(SER_hh_tes_in!L12=0,0,1000000/0.086*SER_hh_tes_in!L12/SER_hh_num_in!L12)</f>
        <v>46054.922633010676</v>
      </c>
      <c r="M12" s="100">
        <f>IF(SER_hh_tes_in!M12=0,0,1000000/0.086*SER_hh_tes_in!M12/SER_hh_num_in!M12)</f>
        <v>0</v>
      </c>
      <c r="N12" s="100">
        <f>IF(SER_hh_tes_in!N12=0,0,1000000/0.086*SER_hh_tes_in!N12/SER_hh_num_in!N12)</f>
        <v>0</v>
      </c>
      <c r="O12" s="100">
        <f>IF(SER_hh_tes_in!O12=0,0,1000000/0.086*SER_hh_tes_in!O12/SER_hh_num_in!O12)</f>
        <v>0</v>
      </c>
      <c r="P12" s="100">
        <f>IF(SER_hh_tes_in!P12=0,0,1000000/0.086*SER_hh_tes_in!P12/SER_hh_num_in!P12)</f>
        <v>0</v>
      </c>
      <c r="Q12" s="100">
        <f>IF(SER_hh_tes_in!Q12=0,0,1000000/0.086*SER_hh_tes_in!Q12/SER_hh_num_in!Q12)</f>
        <v>0</v>
      </c>
    </row>
    <row r="13" spans="1:17" ht="12" customHeight="1" x14ac:dyDescent="0.25">
      <c r="A13" s="88" t="s">
        <v>105</v>
      </c>
      <c r="B13" s="100"/>
      <c r="C13" s="100">
        <f>IF(SER_hh_tes_in!C13=0,0,1000000/0.086*SER_hh_tes_in!C13/SER_hh_num_in!C13)</f>
        <v>35403.093564773138</v>
      </c>
      <c r="D13" s="100">
        <f>IF(SER_hh_tes_in!D13=0,0,1000000/0.086*SER_hh_tes_in!D13/SER_hh_num_in!D13)</f>
        <v>35428.057693594914</v>
      </c>
      <c r="E13" s="100">
        <f>IF(SER_hh_tes_in!E13=0,0,1000000/0.086*SER_hh_tes_in!E13/SER_hh_num_in!E13)</f>
        <v>43087.76039293049</v>
      </c>
      <c r="F13" s="100">
        <f>IF(SER_hh_tes_in!F13=0,0,1000000/0.086*SER_hh_tes_in!F13/SER_hh_num_in!F13)</f>
        <v>40650.716777858266</v>
      </c>
      <c r="G13" s="100">
        <f>IF(SER_hh_tes_in!G13=0,0,1000000/0.086*SER_hh_tes_in!G13/SER_hh_num_in!G13)</f>
        <v>38474.789817300778</v>
      </c>
      <c r="H13" s="100">
        <f>IF(SER_hh_tes_in!H13=0,0,1000000/0.086*SER_hh_tes_in!H13/SER_hh_num_in!H13)</f>
        <v>42551.592734639838</v>
      </c>
      <c r="I13" s="100">
        <f>IF(SER_hh_tes_in!I13=0,0,1000000/0.086*SER_hh_tes_in!I13/SER_hh_num_in!I13)</f>
        <v>29900.201110045848</v>
      </c>
      <c r="J13" s="100">
        <f>IF(SER_hh_tes_in!J13=0,0,1000000/0.086*SER_hh_tes_in!J13/SER_hh_num_in!J13)</f>
        <v>35221.8861403708</v>
      </c>
      <c r="K13" s="100">
        <f>IF(SER_hh_tes_in!K13=0,0,1000000/0.086*SER_hh_tes_in!K13/SER_hh_num_in!K13)</f>
        <v>33727.572807461023</v>
      </c>
      <c r="L13" s="100">
        <f>IF(SER_hh_tes_in!L13=0,0,1000000/0.086*SER_hh_tes_in!L13/SER_hh_num_in!L13)</f>
        <v>44716.90051657358</v>
      </c>
      <c r="M13" s="100">
        <f>IF(SER_hh_tes_in!M13=0,0,1000000/0.086*SER_hh_tes_in!M13/SER_hh_num_in!M13)</f>
        <v>36432.45968962249</v>
      </c>
      <c r="N13" s="100">
        <f>IF(SER_hh_tes_in!N13=0,0,1000000/0.086*SER_hh_tes_in!N13/SER_hh_num_in!N13)</f>
        <v>39897.142932686213</v>
      </c>
      <c r="O13" s="100">
        <f>IF(SER_hh_tes_in!O13=0,0,1000000/0.086*SER_hh_tes_in!O13/SER_hh_num_in!O13)</f>
        <v>42798.382610166773</v>
      </c>
      <c r="P13" s="100">
        <f>IF(SER_hh_tes_in!P13=0,0,1000000/0.086*SER_hh_tes_in!P13/SER_hh_num_in!P13)</f>
        <v>39588.975117991627</v>
      </c>
      <c r="Q13" s="100">
        <f>IF(SER_hh_tes_in!Q13=0,0,1000000/0.086*SER_hh_tes_in!Q13/SER_hh_num_in!Q13)</f>
        <v>44317.347339872271</v>
      </c>
    </row>
    <row r="14" spans="1:17" ht="12" customHeight="1" x14ac:dyDescent="0.25">
      <c r="A14" s="51" t="s">
        <v>104</v>
      </c>
      <c r="B14" s="22"/>
      <c r="C14" s="22">
        <f>IF(SER_hh_tes_in!C14=0,0,1000000/0.086*SER_hh_tes_in!C14/SER_hh_num_in!C14)</f>
        <v>0</v>
      </c>
      <c r="D14" s="22">
        <f>IF(SER_hh_tes_in!D14=0,0,1000000/0.086*SER_hh_tes_in!D14/SER_hh_num_in!D14)</f>
        <v>35318.996350652174</v>
      </c>
      <c r="E14" s="22">
        <f>IF(SER_hh_tes_in!E14=0,0,1000000/0.086*SER_hh_tes_in!E14/SER_hh_num_in!E14)</f>
        <v>42810.54252845591</v>
      </c>
      <c r="F14" s="22">
        <f>IF(SER_hh_tes_in!F14=0,0,1000000/0.086*SER_hh_tes_in!F14/SER_hh_num_in!F14)</f>
        <v>0</v>
      </c>
      <c r="G14" s="22">
        <f>IF(SER_hh_tes_in!G14=0,0,1000000/0.086*SER_hh_tes_in!G14/SER_hh_num_in!G14)</f>
        <v>0</v>
      </c>
      <c r="H14" s="22">
        <f>IF(SER_hh_tes_in!H14=0,0,1000000/0.086*SER_hh_tes_in!H14/SER_hh_num_in!H14)</f>
        <v>0</v>
      </c>
      <c r="I14" s="22">
        <f>IF(SER_hh_tes_in!I14=0,0,1000000/0.086*SER_hh_tes_in!I14/SER_hh_num_in!I14)</f>
        <v>0</v>
      </c>
      <c r="J14" s="22">
        <f>IF(SER_hh_tes_in!J14=0,0,1000000/0.086*SER_hh_tes_in!J14/SER_hh_num_in!J14)</f>
        <v>36016.59032133712</v>
      </c>
      <c r="K14" s="22">
        <f>IF(SER_hh_tes_in!K14=0,0,1000000/0.086*SER_hh_tes_in!K14/SER_hh_num_in!K14)</f>
        <v>34596.510035663647</v>
      </c>
      <c r="L14" s="22">
        <f>IF(SER_hh_tes_in!L14=0,0,1000000/0.086*SER_hh_tes_in!L14/SER_hh_num_in!L14)</f>
        <v>40443.509172065438</v>
      </c>
      <c r="M14" s="22">
        <f>IF(SER_hh_tes_in!M14=0,0,1000000/0.086*SER_hh_tes_in!M14/SER_hh_num_in!M14)</f>
        <v>0</v>
      </c>
      <c r="N14" s="22">
        <f>IF(SER_hh_tes_in!N14=0,0,1000000/0.086*SER_hh_tes_in!N14/SER_hh_num_in!N14)</f>
        <v>35690.790270947589</v>
      </c>
      <c r="O14" s="22">
        <f>IF(SER_hh_tes_in!O14=0,0,1000000/0.086*SER_hh_tes_in!O14/SER_hh_num_in!O14)</f>
        <v>0</v>
      </c>
      <c r="P14" s="22">
        <f>IF(SER_hh_tes_in!P14=0,0,1000000/0.086*SER_hh_tes_in!P14/SER_hh_num_in!P14)</f>
        <v>0</v>
      </c>
      <c r="Q14" s="22">
        <f>IF(SER_hh_tes_in!Q14=0,0,1000000/0.086*SER_hh_tes_in!Q14/SER_hh_num_in!Q14)</f>
        <v>38822.571042856856</v>
      </c>
    </row>
    <row r="15" spans="1:17" ht="12" customHeight="1" x14ac:dyDescent="0.25">
      <c r="A15" s="105" t="s">
        <v>108</v>
      </c>
      <c r="B15" s="104"/>
      <c r="C15" s="104">
        <f>IF(SER_hh_tes_in!C15=0,0,1000000/0.086*SER_hh_tes_in!C15/SER_hh_num_in!C15)</f>
        <v>693.45884113983743</v>
      </c>
      <c r="D15" s="104">
        <f>IF(SER_hh_tes_in!D15=0,0,1000000/0.086*SER_hh_tes_in!D15/SER_hh_num_in!D15)</f>
        <v>690.39347327896166</v>
      </c>
      <c r="E15" s="104">
        <f>IF(SER_hh_tes_in!E15=0,0,1000000/0.086*SER_hh_tes_in!E15/SER_hh_num_in!E15)</f>
        <v>227.12154406046736</v>
      </c>
      <c r="F15" s="104">
        <f>IF(SER_hh_tes_in!F15=0,0,1000000/0.086*SER_hh_tes_in!F15/SER_hh_num_in!F15)</f>
        <v>701.18906451249177</v>
      </c>
      <c r="G15" s="104">
        <f>IF(SER_hh_tes_in!G15=0,0,1000000/0.086*SER_hh_tes_in!G15/SER_hh_num_in!G15)</f>
        <v>735.79608687780785</v>
      </c>
      <c r="H15" s="104">
        <f>IF(SER_hh_tes_in!H15=0,0,1000000/0.086*SER_hh_tes_in!H15/SER_hh_num_in!H15)</f>
        <v>866.77275742155632</v>
      </c>
      <c r="I15" s="104">
        <f>IF(SER_hh_tes_in!I15=0,0,1000000/0.086*SER_hh_tes_in!I15/SER_hh_num_in!I15)</f>
        <v>591.10300485111009</v>
      </c>
      <c r="J15" s="104">
        <f>IF(SER_hh_tes_in!J15=0,0,1000000/0.086*SER_hh_tes_in!J15/SER_hh_num_in!J15)</f>
        <v>701.20677560036779</v>
      </c>
      <c r="K15" s="104">
        <f>IF(SER_hh_tes_in!K15=0,0,1000000/0.086*SER_hh_tes_in!K15/SER_hh_num_in!K15)</f>
        <v>654.38188656693831</v>
      </c>
      <c r="L15" s="104">
        <f>IF(SER_hh_tes_in!L15=0,0,1000000/0.086*SER_hh_tes_in!L15/SER_hh_num_in!L15)</f>
        <v>736.06198357903349</v>
      </c>
      <c r="M15" s="104">
        <f>IF(SER_hh_tes_in!M15=0,0,1000000/0.086*SER_hh_tes_in!M15/SER_hh_num_in!M15)</f>
        <v>659.31792439497883</v>
      </c>
      <c r="N15" s="104">
        <f>IF(SER_hh_tes_in!N15=0,0,1000000/0.086*SER_hh_tes_in!N15/SER_hh_num_in!N15)</f>
        <v>684.32107366839921</v>
      </c>
      <c r="O15" s="104">
        <f>IF(SER_hh_tes_in!O15=0,0,1000000/0.086*SER_hh_tes_in!O15/SER_hh_num_in!O15)</f>
        <v>760.46258203357229</v>
      </c>
      <c r="P15" s="104">
        <f>IF(SER_hh_tes_in!P15=0,0,1000000/0.086*SER_hh_tes_in!P15/SER_hh_num_in!P15)</f>
        <v>507.42776370311009</v>
      </c>
      <c r="Q15" s="104">
        <f>IF(SER_hh_tes_in!Q15=0,0,1000000/0.086*SER_hh_tes_in!Q15/SER_hh_num_in!Q15)</f>
        <v>450.09926918973923</v>
      </c>
    </row>
    <row r="16" spans="1:17" ht="12.95" customHeight="1" x14ac:dyDescent="0.25">
      <c r="A16" s="90" t="s">
        <v>102</v>
      </c>
      <c r="B16" s="101"/>
      <c r="C16" s="101">
        <f>IF(SER_hh_tes_in!C16=0,0,1000000/0.086*SER_hh_tes_in!C16/SER_hh_num_in!C16)</f>
        <v>11096.653096881106</v>
      </c>
      <c r="D16" s="101">
        <f>IF(SER_hh_tes_in!D16=0,0,1000000/0.086*SER_hh_tes_in!D16/SER_hh_num_in!D16)</f>
        <v>11140.836551251106</v>
      </c>
      <c r="E16" s="101">
        <f>IF(SER_hh_tes_in!E16=0,0,1000000/0.086*SER_hh_tes_in!E16/SER_hh_num_in!E16)</f>
        <v>11067.631266805989</v>
      </c>
      <c r="F16" s="101">
        <f>IF(SER_hh_tes_in!F16=0,0,1000000/0.086*SER_hh_tes_in!F16/SER_hh_num_in!F16)</f>
        <v>11168.541185277112</v>
      </c>
      <c r="G16" s="101">
        <f>IF(SER_hh_tes_in!G16=0,0,1000000/0.086*SER_hh_tes_in!G16/SER_hh_num_in!G16)</f>
        <v>11230.847619820956</v>
      </c>
      <c r="H16" s="101">
        <f>IF(SER_hh_tes_in!H16=0,0,1000000/0.086*SER_hh_tes_in!H16/SER_hh_num_in!H16)</f>
        <v>11396.70206146087</v>
      </c>
      <c r="I16" s="101">
        <f>IF(SER_hh_tes_in!I16=0,0,1000000/0.086*SER_hh_tes_in!I16/SER_hh_num_in!I16)</f>
        <v>11344.50410358939</v>
      </c>
      <c r="J16" s="101">
        <f>IF(SER_hh_tes_in!J16=0,0,1000000/0.086*SER_hh_tes_in!J16/SER_hh_num_in!J16)</f>
        <v>11475.26976215526</v>
      </c>
      <c r="K16" s="101">
        <f>IF(SER_hh_tes_in!K16=0,0,1000000/0.086*SER_hh_tes_in!K16/SER_hh_num_in!K16)</f>
        <v>11479.193147025653</v>
      </c>
      <c r="L16" s="101">
        <f>IF(SER_hh_tes_in!L16=0,0,1000000/0.086*SER_hh_tes_in!L16/SER_hh_num_in!L16)</f>
        <v>11423.195213107094</v>
      </c>
      <c r="M16" s="101">
        <f>IF(SER_hh_tes_in!M16=0,0,1000000/0.086*SER_hh_tes_in!M16/SER_hh_num_in!M16)</f>
        <v>11712.759201265097</v>
      </c>
      <c r="N16" s="101">
        <f>IF(SER_hh_tes_in!N16=0,0,1000000/0.086*SER_hh_tes_in!N16/SER_hh_num_in!N16)</f>
        <v>11184.077432729655</v>
      </c>
      <c r="O16" s="101">
        <f>IF(SER_hh_tes_in!O16=0,0,1000000/0.086*SER_hh_tes_in!O16/SER_hh_num_in!O16)</f>
        <v>10926.391754342292</v>
      </c>
      <c r="P16" s="101">
        <f>IF(SER_hh_tes_in!P16=0,0,1000000/0.086*SER_hh_tes_in!P16/SER_hh_num_in!P16)</f>
        <v>11563.963814481502</v>
      </c>
      <c r="Q16" s="101">
        <f>IF(SER_hh_tes_in!Q16=0,0,1000000/0.086*SER_hh_tes_in!Q16/SER_hh_num_in!Q16)</f>
        <v>11627.474414209481</v>
      </c>
    </row>
    <row r="17" spans="1:17" ht="12.95" customHeight="1" x14ac:dyDescent="0.25">
      <c r="A17" s="88" t="s">
        <v>101</v>
      </c>
      <c r="B17" s="103"/>
      <c r="C17" s="103">
        <f>IF(SER_hh_tes_in!C17=0,0,1000000/0.086*SER_hh_tes_in!C17/SER_hh_num_in!C17)</f>
        <v>1505.7926983035832</v>
      </c>
      <c r="D17" s="103">
        <f>IF(SER_hh_tes_in!D17=0,0,1000000/0.086*SER_hh_tes_in!D17/SER_hh_num_in!D17)</f>
        <v>1627.796476587858</v>
      </c>
      <c r="E17" s="103">
        <f>IF(SER_hh_tes_in!E17=0,0,1000000/0.086*SER_hh_tes_in!E17/SER_hh_num_in!E17)</f>
        <v>1756.9979581623118</v>
      </c>
      <c r="F17" s="103">
        <f>IF(SER_hh_tes_in!F17=0,0,1000000/0.086*SER_hh_tes_in!F17/SER_hh_num_in!F17)</f>
        <v>1907.0501175632137</v>
      </c>
      <c r="G17" s="103">
        <f>IF(SER_hh_tes_in!G17=0,0,1000000/0.086*SER_hh_tes_in!G17/SER_hh_num_in!G17)</f>
        <v>2068.7884628479101</v>
      </c>
      <c r="H17" s="103">
        <f>IF(SER_hh_tes_in!H17=0,0,1000000/0.086*SER_hh_tes_in!H17/SER_hh_num_in!H17)</f>
        <v>2231.9540406795068</v>
      </c>
      <c r="I17" s="103">
        <f>IF(SER_hh_tes_in!I17=0,0,1000000/0.086*SER_hh_tes_in!I17/SER_hh_num_in!I17)</f>
        <v>2485.2095288381702</v>
      </c>
      <c r="J17" s="103">
        <f>IF(SER_hh_tes_in!J17=0,0,1000000/0.086*SER_hh_tes_in!J17/SER_hh_num_in!J17)</f>
        <v>2652.2089286908026</v>
      </c>
      <c r="K17" s="103">
        <f>IF(SER_hh_tes_in!K17=0,0,1000000/0.086*SER_hh_tes_in!K17/SER_hh_num_in!K17)</f>
        <v>2858.3107158440193</v>
      </c>
      <c r="L17" s="103">
        <f>IF(SER_hh_tes_in!L17=0,0,1000000/0.086*SER_hh_tes_in!L17/SER_hh_num_in!L17)</f>
        <v>3063.4244228167113</v>
      </c>
      <c r="M17" s="103">
        <f>IF(SER_hh_tes_in!M17=0,0,1000000/0.086*SER_hh_tes_in!M17/SER_hh_num_in!M17)</f>
        <v>3248.0325765203647</v>
      </c>
      <c r="N17" s="103">
        <f>IF(SER_hh_tes_in!N17=0,0,1000000/0.086*SER_hh_tes_in!N17/SER_hh_num_in!N17)</f>
        <v>3395.8073819773995</v>
      </c>
      <c r="O17" s="103">
        <f>IF(SER_hh_tes_in!O17=0,0,1000000/0.086*SER_hh_tes_in!O17/SER_hh_num_in!O17)</f>
        <v>3683.976260240579</v>
      </c>
      <c r="P17" s="103">
        <f>IF(SER_hh_tes_in!P17=0,0,1000000/0.086*SER_hh_tes_in!P17/SER_hh_num_in!P17)</f>
        <v>4132.6376577114888</v>
      </c>
      <c r="Q17" s="103">
        <f>IF(SER_hh_tes_in!Q17=0,0,1000000/0.086*SER_hh_tes_in!Q17/SER_hh_num_in!Q17)</f>
        <v>4683.249311599805</v>
      </c>
    </row>
    <row r="18" spans="1:17" ht="12" customHeight="1" x14ac:dyDescent="0.25">
      <c r="A18" s="88" t="s">
        <v>100</v>
      </c>
      <c r="B18" s="103"/>
      <c r="C18" s="103">
        <f>IF(SER_hh_tes_in!C18=0,0,1000000/0.086*SER_hh_tes_in!C18/SER_hh_num_in!C18)</f>
        <v>11116.208701538451</v>
      </c>
      <c r="D18" s="103">
        <f>IF(SER_hh_tes_in!D18=0,0,1000000/0.086*SER_hh_tes_in!D18/SER_hh_num_in!D18)</f>
        <v>11157.843812376548</v>
      </c>
      <c r="E18" s="103">
        <f>IF(SER_hh_tes_in!E18=0,0,1000000/0.086*SER_hh_tes_in!E18/SER_hh_num_in!E18)</f>
        <v>11209.466124592034</v>
      </c>
      <c r="F18" s="103">
        <f>IF(SER_hh_tes_in!F18=0,0,1000000/0.086*SER_hh_tes_in!F18/SER_hh_num_in!F18)</f>
        <v>11291.981832277916</v>
      </c>
      <c r="G18" s="103">
        <f>IF(SER_hh_tes_in!G18=0,0,1000000/0.086*SER_hh_tes_in!G18/SER_hh_num_in!G18)</f>
        <v>11373.889282044984</v>
      </c>
      <c r="H18" s="103">
        <f>IF(SER_hh_tes_in!H18=0,0,1000000/0.086*SER_hh_tes_in!H18/SER_hh_num_in!H18)</f>
        <v>11476.938891657752</v>
      </c>
      <c r="I18" s="103">
        <f>IF(SER_hh_tes_in!I18=0,0,1000000/0.086*SER_hh_tes_in!I18/SER_hh_num_in!I18)</f>
        <v>11590.838128758138</v>
      </c>
      <c r="J18" s="103">
        <f>IF(SER_hh_tes_in!J18=0,0,1000000/0.086*SER_hh_tes_in!J18/SER_hh_num_in!J18)</f>
        <v>11701.972088861659</v>
      </c>
      <c r="K18" s="103">
        <f>IF(SER_hh_tes_in!K18=0,0,1000000/0.086*SER_hh_tes_in!K18/SER_hh_num_in!K18)</f>
        <v>11671.538151508397</v>
      </c>
      <c r="L18" s="103">
        <f>IF(SER_hh_tes_in!L18=0,0,1000000/0.086*SER_hh_tes_in!L18/SER_hh_num_in!L18)</f>
        <v>11756.708424572111</v>
      </c>
      <c r="M18" s="103">
        <f>IF(SER_hh_tes_in!M18=0,0,1000000/0.086*SER_hh_tes_in!M18/SER_hh_num_in!M18)</f>
        <v>11841.121094640414</v>
      </c>
      <c r="N18" s="103">
        <f>IF(SER_hh_tes_in!N18=0,0,1000000/0.086*SER_hh_tes_in!N18/SER_hh_num_in!N18)</f>
        <v>11990.278827439201</v>
      </c>
      <c r="O18" s="103">
        <f>IF(SER_hh_tes_in!O18=0,0,1000000/0.086*SER_hh_tes_in!O18/SER_hh_num_in!O18)</f>
        <v>12168.178123990048</v>
      </c>
      <c r="P18" s="103">
        <f>IF(SER_hh_tes_in!P18=0,0,1000000/0.086*SER_hh_tes_in!P18/SER_hh_num_in!P18)</f>
        <v>12560.005776128728</v>
      </c>
      <c r="Q18" s="103">
        <f>IF(SER_hh_tes_in!Q18=0,0,1000000/0.086*SER_hh_tes_in!Q18/SER_hh_num_in!Q18)</f>
        <v>12904.815531866738</v>
      </c>
    </row>
    <row r="19" spans="1:17" ht="12.95" customHeight="1" x14ac:dyDescent="0.25">
      <c r="A19" s="90" t="s">
        <v>47</v>
      </c>
      <c r="B19" s="101"/>
      <c r="C19" s="101">
        <f>IF(SER_hh_tes_in!C19=0,0,1000000/0.086*SER_hh_tes_in!C19/SER_hh_num_in!C19)</f>
        <v>6228.5331488175134</v>
      </c>
      <c r="D19" s="101">
        <f>IF(SER_hh_tes_in!D19=0,0,1000000/0.086*SER_hh_tes_in!D19/SER_hh_num_in!D19)</f>
        <v>6217.1341033324707</v>
      </c>
      <c r="E19" s="101">
        <f>IF(SER_hh_tes_in!E19=0,0,1000000/0.086*SER_hh_tes_in!E19/SER_hh_num_in!E19)</f>
        <v>6425.1832737807408</v>
      </c>
      <c r="F19" s="101">
        <f>IF(SER_hh_tes_in!F19=0,0,1000000/0.086*SER_hh_tes_in!F19/SER_hh_num_in!F19)</f>
        <v>6279.6621703067549</v>
      </c>
      <c r="G19" s="101">
        <f>IF(SER_hh_tes_in!G19=0,0,1000000/0.086*SER_hh_tes_in!G19/SER_hh_num_in!G19)</f>
        <v>6205.1226087413379</v>
      </c>
      <c r="H19" s="101">
        <f>IF(SER_hh_tes_in!H19=0,0,1000000/0.086*SER_hh_tes_in!H19/SER_hh_num_in!H19)</f>
        <v>6317.3306333484707</v>
      </c>
      <c r="I19" s="101">
        <f>IF(SER_hh_tes_in!I19=0,0,1000000/0.086*SER_hh_tes_in!I19/SER_hh_num_in!I19)</f>
        <v>6298.1913926801199</v>
      </c>
      <c r="J19" s="101">
        <f>IF(SER_hh_tes_in!J19=0,0,1000000/0.086*SER_hh_tes_in!J19/SER_hh_num_in!J19)</f>
        <v>6302.1060430485741</v>
      </c>
      <c r="K19" s="101">
        <f>IF(SER_hh_tes_in!K19=0,0,1000000/0.086*SER_hh_tes_in!K19/SER_hh_num_in!K19)</f>
        <v>6385.2494277005753</v>
      </c>
      <c r="L19" s="101">
        <f>IF(SER_hh_tes_in!L19=0,0,1000000/0.086*SER_hh_tes_in!L19/SER_hh_num_in!L19)</f>
        <v>6362.6000883008264</v>
      </c>
      <c r="M19" s="101">
        <f>IF(SER_hh_tes_in!M19=0,0,1000000/0.086*SER_hh_tes_in!M19/SER_hh_num_in!M19)</f>
        <v>6430.797577637376</v>
      </c>
      <c r="N19" s="101">
        <f>IF(SER_hh_tes_in!N19=0,0,1000000/0.086*SER_hh_tes_in!N19/SER_hh_num_in!N19)</f>
        <v>6554.7872099692959</v>
      </c>
      <c r="O19" s="101">
        <f>IF(SER_hh_tes_in!O19=0,0,1000000/0.086*SER_hh_tes_in!O19/SER_hh_num_in!O19)</f>
        <v>6652.3056109397212</v>
      </c>
      <c r="P19" s="101">
        <f>IF(SER_hh_tes_in!P19=0,0,1000000/0.086*SER_hh_tes_in!P19/SER_hh_num_in!P19)</f>
        <v>6529.0707183936156</v>
      </c>
      <c r="Q19" s="101">
        <f>IF(SER_hh_tes_in!Q19=0,0,1000000/0.086*SER_hh_tes_in!Q19/SER_hh_num_in!Q19)</f>
        <v>6623.5050351306636</v>
      </c>
    </row>
    <row r="20" spans="1:17" ht="12" customHeight="1" x14ac:dyDescent="0.25">
      <c r="A20" s="88" t="s">
        <v>38</v>
      </c>
      <c r="B20" s="100"/>
      <c r="C20" s="100">
        <f>IF(SER_hh_tes_in!C20=0,0,1000000/0.086*SER_hh_tes_in!C20/SER_hh_num_in!C20)</f>
        <v>0</v>
      </c>
      <c r="D20" s="100">
        <f>IF(SER_hh_tes_in!D20=0,0,1000000/0.086*SER_hh_tes_in!D20/SER_hh_num_in!D20)</f>
        <v>0</v>
      </c>
      <c r="E20" s="100">
        <f>IF(SER_hh_tes_in!E20=0,0,1000000/0.086*SER_hh_tes_in!E20/SER_hh_num_in!E20)</f>
        <v>0</v>
      </c>
      <c r="F20" s="100">
        <f>IF(SER_hh_tes_in!F20=0,0,1000000/0.086*SER_hh_tes_in!F20/SER_hh_num_in!F20)</f>
        <v>0</v>
      </c>
      <c r="G20" s="100">
        <f>IF(SER_hh_tes_in!G20=0,0,1000000/0.086*SER_hh_tes_in!G20/SER_hh_num_in!G20)</f>
        <v>0</v>
      </c>
      <c r="H20" s="100">
        <f>IF(SER_hh_tes_in!H20=0,0,1000000/0.086*SER_hh_tes_in!H20/SER_hh_num_in!H20)</f>
        <v>0</v>
      </c>
      <c r="I20" s="100">
        <f>IF(SER_hh_tes_in!I20=0,0,1000000/0.086*SER_hh_tes_in!I20/SER_hh_num_in!I20)</f>
        <v>0</v>
      </c>
      <c r="J20" s="100">
        <f>IF(SER_hh_tes_in!J20=0,0,1000000/0.086*SER_hh_tes_in!J20/SER_hh_num_in!J20)</f>
        <v>0</v>
      </c>
      <c r="K20" s="100">
        <f>IF(SER_hh_tes_in!K20=0,0,1000000/0.086*SER_hh_tes_in!K20/SER_hh_num_in!K20)</f>
        <v>0</v>
      </c>
      <c r="L20" s="100">
        <f>IF(SER_hh_tes_in!L20=0,0,1000000/0.086*SER_hh_tes_in!L20/SER_hh_num_in!L20)</f>
        <v>0</v>
      </c>
      <c r="M20" s="100">
        <f>IF(SER_hh_tes_in!M20=0,0,1000000/0.086*SER_hh_tes_in!M20/SER_hh_num_in!M20)</f>
        <v>0</v>
      </c>
      <c r="N20" s="100">
        <f>IF(SER_hh_tes_in!N20=0,0,1000000/0.086*SER_hh_tes_in!N20/SER_hh_num_in!N20)</f>
        <v>0</v>
      </c>
      <c r="O20" s="100">
        <f>IF(SER_hh_tes_in!O20=0,0,1000000/0.086*SER_hh_tes_in!O20/SER_hh_num_in!O20)</f>
        <v>0</v>
      </c>
      <c r="P20" s="100">
        <f>IF(SER_hh_tes_in!P20=0,0,1000000/0.086*SER_hh_tes_in!P20/SER_hh_num_in!P20)</f>
        <v>0</v>
      </c>
      <c r="Q20" s="100">
        <f>IF(SER_hh_tes_in!Q20=0,0,1000000/0.086*SER_hh_tes_in!Q20/SER_hh_num_in!Q20)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IF(SER_hh_tes_in!C21=0,0,1000000/0.086*SER_hh_tes_in!C21/SER_hh_num_in!C21)</f>
        <v>6206.7109314891477</v>
      </c>
      <c r="D21" s="100">
        <f>IF(SER_hh_tes_in!D21=0,0,1000000/0.086*SER_hh_tes_in!D21/SER_hh_num_in!D21)</f>
        <v>6246.3290225705923</v>
      </c>
      <c r="E21" s="100">
        <f>IF(SER_hh_tes_in!E21=0,0,1000000/0.086*SER_hh_tes_in!E21/SER_hh_num_in!E21)</f>
        <v>6285.5046625052719</v>
      </c>
      <c r="F21" s="100">
        <f>IF(SER_hh_tes_in!F21=0,0,1000000/0.086*SER_hh_tes_in!F21/SER_hh_num_in!F21)</f>
        <v>6306.4995332154695</v>
      </c>
      <c r="G21" s="100">
        <f>IF(SER_hh_tes_in!G21=0,0,1000000/0.086*SER_hh_tes_in!G21/SER_hh_num_in!G21)</f>
        <v>6212.7829213524728</v>
      </c>
      <c r="H21" s="100">
        <f>IF(SER_hh_tes_in!H21=0,0,1000000/0.086*SER_hh_tes_in!H21/SER_hh_num_in!H21)</f>
        <v>6320.0921469624736</v>
      </c>
      <c r="I21" s="100">
        <f>IF(SER_hh_tes_in!I21=0,0,1000000/0.086*SER_hh_tes_in!I21/SER_hh_num_in!I21)</f>
        <v>4293.2874509683288</v>
      </c>
      <c r="J21" s="100">
        <f>IF(SER_hh_tes_in!J21=0,0,1000000/0.086*SER_hh_tes_in!J21/SER_hh_num_in!J21)</f>
        <v>0</v>
      </c>
      <c r="K21" s="100">
        <f>IF(SER_hh_tes_in!K21=0,0,1000000/0.086*SER_hh_tes_in!K21/SER_hh_num_in!K21)</f>
        <v>4327.9498122987352</v>
      </c>
      <c r="L21" s="100">
        <f>IF(SER_hh_tes_in!L21=0,0,1000000/0.086*SER_hh_tes_in!L21/SER_hh_num_in!L21)</f>
        <v>4291.1981606175659</v>
      </c>
      <c r="M21" s="100">
        <f>IF(SER_hh_tes_in!M21=0,0,1000000/0.086*SER_hh_tes_in!M21/SER_hh_num_in!M21)</f>
        <v>6375.1421826995165</v>
      </c>
      <c r="N21" s="100">
        <f>IF(SER_hh_tes_in!N21=0,0,1000000/0.086*SER_hh_tes_in!N21/SER_hh_num_in!N21)</f>
        <v>0</v>
      </c>
      <c r="O21" s="100">
        <f>IF(SER_hh_tes_in!O21=0,0,1000000/0.086*SER_hh_tes_in!O21/SER_hh_num_in!O21)</f>
        <v>0</v>
      </c>
      <c r="P21" s="100">
        <f>IF(SER_hh_tes_in!P21=0,0,1000000/0.086*SER_hh_tes_in!P21/SER_hh_num_in!P21)</f>
        <v>6283.868918919422</v>
      </c>
      <c r="Q21" s="100">
        <f>IF(SER_hh_tes_in!Q21=0,0,1000000/0.086*SER_hh_tes_in!Q21/SER_hh_num_in!Q21)</f>
        <v>0</v>
      </c>
    </row>
    <row r="22" spans="1:17" ht="12" customHeight="1" x14ac:dyDescent="0.25">
      <c r="A22" s="88" t="s">
        <v>99</v>
      </c>
      <c r="B22" s="100"/>
      <c r="C22" s="100">
        <f>IF(SER_hh_tes_in!C22=0,0,1000000/0.086*SER_hh_tes_in!C22/SER_hh_num_in!C22)</f>
        <v>6168.9872919129157</v>
      </c>
      <c r="D22" s="100">
        <f>IF(SER_hh_tes_in!D22=0,0,1000000/0.086*SER_hh_tes_in!D22/SER_hh_num_in!D22)</f>
        <v>6160.3265684596199</v>
      </c>
      <c r="E22" s="100">
        <f>IF(SER_hh_tes_in!E22=0,0,1000000/0.086*SER_hh_tes_in!E22/SER_hh_num_in!E22)</f>
        <v>6161.1212710412965</v>
      </c>
      <c r="F22" s="100">
        <f>IF(SER_hh_tes_in!F22=0,0,1000000/0.086*SER_hh_tes_in!F22/SER_hh_num_in!F22)</f>
        <v>6077.1162568286354</v>
      </c>
      <c r="G22" s="100">
        <f>IF(SER_hh_tes_in!G22=0,0,1000000/0.086*SER_hh_tes_in!G22/SER_hh_num_in!G22)</f>
        <v>5953.1107761218109</v>
      </c>
      <c r="H22" s="100">
        <f>IF(SER_hh_tes_in!H22=0,0,1000000/0.086*SER_hh_tes_in!H22/SER_hh_num_in!H22)</f>
        <v>6180.3015099461672</v>
      </c>
      <c r="I22" s="100">
        <f>IF(SER_hh_tes_in!I22=0,0,1000000/0.086*SER_hh_tes_in!I22/SER_hh_num_in!I22)</f>
        <v>5926.5914671968785</v>
      </c>
      <c r="J22" s="100">
        <f>IF(SER_hh_tes_in!J22=0,0,1000000/0.086*SER_hh_tes_in!J22/SER_hh_num_in!J22)</f>
        <v>6180.3098560097969</v>
      </c>
      <c r="K22" s="100">
        <f>IF(SER_hh_tes_in!K22=0,0,1000000/0.086*SER_hh_tes_in!K22/SER_hh_num_in!K22)</f>
        <v>6183.7434917327837</v>
      </c>
      <c r="L22" s="100">
        <f>IF(SER_hh_tes_in!L22=0,0,1000000/0.086*SER_hh_tes_in!L22/SER_hh_num_in!L22)</f>
        <v>6008.4647707700969</v>
      </c>
      <c r="M22" s="100">
        <f>IF(SER_hh_tes_in!M22=0,0,1000000/0.086*SER_hh_tes_in!M22/SER_hh_num_in!M22)</f>
        <v>6323.7855056243397</v>
      </c>
      <c r="N22" s="100">
        <f>IF(SER_hh_tes_in!N22=0,0,1000000/0.086*SER_hh_tes_in!N22/SER_hh_num_in!N22)</f>
        <v>6398.6992293575049</v>
      </c>
      <c r="O22" s="100">
        <f>IF(SER_hh_tes_in!O22=0,0,1000000/0.086*SER_hh_tes_in!O22/SER_hh_num_in!O22)</f>
        <v>6420.7770260308343</v>
      </c>
      <c r="P22" s="100">
        <f>IF(SER_hh_tes_in!P22=0,0,1000000/0.086*SER_hh_tes_in!P22/SER_hh_num_in!P22)</f>
        <v>6408.1288918651135</v>
      </c>
      <c r="Q22" s="100">
        <f>IF(SER_hh_tes_in!Q22=0,0,1000000/0.086*SER_hh_tes_in!Q22/SER_hh_num_in!Q22)</f>
        <v>6462.0302245386656</v>
      </c>
    </row>
    <row r="23" spans="1:17" ht="12" customHeight="1" x14ac:dyDescent="0.25">
      <c r="A23" s="88" t="s">
        <v>98</v>
      </c>
      <c r="B23" s="100"/>
      <c r="C23" s="100">
        <f>IF(SER_hh_tes_in!C23=0,0,1000000/0.086*SER_hh_tes_in!C23/SER_hh_num_in!C23)</f>
        <v>6178.3291256753564</v>
      </c>
      <c r="D23" s="100">
        <f>IF(SER_hh_tes_in!D23=0,0,1000000/0.086*SER_hh_tes_in!D23/SER_hh_num_in!D23)</f>
        <v>6166.8668081754195</v>
      </c>
      <c r="E23" s="100">
        <f>IF(SER_hh_tes_in!E23=0,0,1000000/0.086*SER_hh_tes_in!E23/SER_hh_num_in!E23)</f>
        <v>6180.6663047999509</v>
      </c>
      <c r="F23" s="100">
        <f>IF(SER_hh_tes_in!F23=0,0,1000000/0.086*SER_hh_tes_in!F23/SER_hh_num_in!F23)</f>
        <v>5891.3785799151128</v>
      </c>
      <c r="G23" s="100">
        <f>IF(SER_hh_tes_in!G23=0,0,1000000/0.086*SER_hh_tes_in!G23/SER_hh_num_in!G23)</f>
        <v>5992.8900123248986</v>
      </c>
      <c r="H23" s="100">
        <f>IF(SER_hh_tes_in!H23=0,0,1000000/0.086*SER_hh_tes_in!H23/SER_hh_num_in!H23)</f>
        <v>6196.9914907980692</v>
      </c>
      <c r="I23" s="100">
        <f>IF(SER_hh_tes_in!I23=0,0,1000000/0.086*SER_hh_tes_in!I23/SER_hh_num_in!I23)</f>
        <v>5995.1567520099188</v>
      </c>
      <c r="J23" s="100">
        <f>IF(SER_hh_tes_in!J23=0,0,1000000/0.086*SER_hh_tes_in!J23/SER_hh_num_in!J23)</f>
        <v>6198.5511814329429</v>
      </c>
      <c r="K23" s="100">
        <f>IF(SER_hh_tes_in!K23=0,0,1000000/0.086*SER_hh_tes_in!K23/SER_hh_num_in!K23)</f>
        <v>6224.5063260549905</v>
      </c>
      <c r="L23" s="100">
        <f>IF(SER_hh_tes_in!L23=0,0,1000000/0.086*SER_hh_tes_in!L23/SER_hh_num_in!L23)</f>
        <v>6114.6106730917882</v>
      </c>
      <c r="M23" s="100">
        <f>IF(SER_hh_tes_in!M23=0,0,1000000/0.086*SER_hh_tes_in!M23/SER_hh_num_in!M23)</f>
        <v>6350.9711583056214</v>
      </c>
      <c r="N23" s="100">
        <f>IF(SER_hh_tes_in!N23=0,0,1000000/0.086*SER_hh_tes_in!N23/SER_hh_num_in!N23)</f>
        <v>6412.6303110741992</v>
      </c>
      <c r="O23" s="100">
        <f>IF(SER_hh_tes_in!O23=0,0,1000000/0.086*SER_hh_tes_in!O23/SER_hh_num_in!O23)</f>
        <v>6438.8901885341684</v>
      </c>
      <c r="P23" s="100">
        <f>IF(SER_hh_tes_in!P23=0,0,1000000/0.086*SER_hh_tes_in!P23/SER_hh_num_in!P23)</f>
        <v>6439.2933750373868</v>
      </c>
      <c r="Q23" s="100">
        <f>IF(SER_hh_tes_in!Q23=0,0,1000000/0.086*SER_hh_tes_in!Q23/SER_hh_num_in!Q23)</f>
        <v>6477.6456389261448</v>
      </c>
    </row>
    <row r="24" spans="1:17" ht="12" customHeight="1" x14ac:dyDescent="0.25">
      <c r="A24" s="88" t="s">
        <v>34</v>
      </c>
      <c r="B24" s="100"/>
      <c r="C24" s="100">
        <f>IF(SER_hh_tes_in!C24=0,0,1000000/0.086*SER_hh_tes_in!C24/SER_hh_num_in!C24)</f>
        <v>0</v>
      </c>
      <c r="D24" s="100">
        <f>IF(SER_hh_tes_in!D24=0,0,1000000/0.086*SER_hh_tes_in!D24/SER_hh_num_in!D24)</f>
        <v>0</v>
      </c>
      <c r="E24" s="100">
        <f>IF(SER_hh_tes_in!E24=0,0,1000000/0.086*SER_hh_tes_in!E24/SER_hh_num_in!E24)</f>
        <v>0</v>
      </c>
      <c r="F24" s="100">
        <f>IF(SER_hh_tes_in!F24=0,0,1000000/0.086*SER_hh_tes_in!F24/SER_hh_num_in!F24)</f>
        <v>0</v>
      </c>
      <c r="G24" s="100">
        <f>IF(SER_hh_tes_in!G24=0,0,1000000/0.086*SER_hh_tes_in!G24/SER_hh_num_in!G24)</f>
        <v>0</v>
      </c>
      <c r="H24" s="100">
        <f>IF(SER_hh_tes_in!H24=0,0,1000000/0.086*SER_hh_tes_in!H24/SER_hh_num_in!H24)</f>
        <v>0</v>
      </c>
      <c r="I24" s="100">
        <f>IF(SER_hh_tes_in!I24=0,0,1000000/0.086*SER_hh_tes_in!I24/SER_hh_num_in!I24)</f>
        <v>0</v>
      </c>
      <c r="J24" s="100">
        <f>IF(SER_hh_tes_in!J24=0,0,1000000/0.086*SER_hh_tes_in!J24/SER_hh_num_in!J24)</f>
        <v>0</v>
      </c>
      <c r="K24" s="100">
        <f>IF(SER_hh_tes_in!K24=0,0,1000000/0.086*SER_hh_tes_in!K24/SER_hh_num_in!K24)</f>
        <v>0</v>
      </c>
      <c r="L24" s="100">
        <f>IF(SER_hh_tes_in!L24=0,0,1000000/0.086*SER_hh_tes_in!L24/SER_hh_num_in!L24)</f>
        <v>0</v>
      </c>
      <c r="M24" s="100">
        <f>IF(SER_hh_tes_in!M24=0,0,1000000/0.086*SER_hh_tes_in!M24/SER_hh_num_in!M24)</f>
        <v>0</v>
      </c>
      <c r="N24" s="100">
        <f>IF(SER_hh_tes_in!N24=0,0,1000000/0.086*SER_hh_tes_in!N24/SER_hh_num_in!N24)</f>
        <v>0</v>
      </c>
      <c r="O24" s="100">
        <f>IF(SER_hh_tes_in!O24=0,0,1000000/0.086*SER_hh_tes_in!O24/SER_hh_num_in!O24)</f>
        <v>0</v>
      </c>
      <c r="P24" s="100">
        <f>IF(SER_hh_tes_in!P24=0,0,1000000/0.086*SER_hh_tes_in!P24/SER_hh_num_in!P24)</f>
        <v>0</v>
      </c>
      <c r="Q24" s="100">
        <f>IF(SER_hh_tes_in!Q24=0,0,1000000/0.086*SER_hh_tes_in!Q24/SER_hh_num_in!Q24)</f>
        <v>0</v>
      </c>
    </row>
    <row r="25" spans="1:17" ht="12" customHeight="1" x14ac:dyDescent="0.25">
      <c r="A25" s="88" t="s">
        <v>42</v>
      </c>
      <c r="B25" s="100"/>
      <c r="C25" s="100">
        <f>IF(SER_hh_tes_in!C25=0,0,1000000/0.086*SER_hh_tes_in!C25/SER_hh_num_in!C25)</f>
        <v>0</v>
      </c>
      <c r="D25" s="100">
        <f>IF(SER_hh_tes_in!D25=0,0,1000000/0.086*SER_hh_tes_in!D25/SER_hh_num_in!D25)</f>
        <v>0</v>
      </c>
      <c r="E25" s="100">
        <f>IF(SER_hh_tes_in!E25=0,0,1000000/0.086*SER_hh_tes_in!E25/SER_hh_num_in!E25)</f>
        <v>6397.9613673982722</v>
      </c>
      <c r="F25" s="100">
        <f>IF(SER_hh_tes_in!F25=0,0,1000000/0.086*SER_hh_tes_in!F25/SER_hh_num_in!F25)</f>
        <v>6300.0464355608538</v>
      </c>
      <c r="G25" s="100">
        <f>IF(SER_hh_tes_in!G25=0,0,1000000/0.086*SER_hh_tes_in!G25/SER_hh_num_in!G25)</f>
        <v>5755.7253042155426</v>
      </c>
      <c r="H25" s="100">
        <f>IF(SER_hh_tes_in!H25=0,0,1000000/0.086*SER_hh_tes_in!H25/SER_hh_num_in!H25)</f>
        <v>5972.0358992780957</v>
      </c>
      <c r="I25" s="100">
        <f>IF(SER_hh_tes_in!I25=0,0,1000000/0.086*SER_hh_tes_in!I25/SER_hh_num_in!I25)</f>
        <v>4981.9819939531808</v>
      </c>
      <c r="J25" s="100">
        <f>IF(SER_hh_tes_in!J25=0,0,1000000/0.086*SER_hh_tes_in!J25/SER_hh_num_in!J25)</f>
        <v>4442.7282428858753</v>
      </c>
      <c r="K25" s="100">
        <f>IF(SER_hh_tes_in!K25=0,0,1000000/0.086*SER_hh_tes_in!K25/SER_hh_num_in!K25)</f>
        <v>4290.610769780993</v>
      </c>
      <c r="L25" s="100">
        <f>IF(SER_hh_tes_in!L25=0,0,1000000/0.086*SER_hh_tes_in!L25/SER_hh_num_in!L25)</f>
        <v>4269.2880698238178</v>
      </c>
      <c r="M25" s="100">
        <f>IF(SER_hh_tes_in!M25=0,0,1000000/0.086*SER_hh_tes_in!M25/SER_hh_num_in!M25)</f>
        <v>6220.1894713327229</v>
      </c>
      <c r="N25" s="100">
        <f>IF(SER_hh_tes_in!N25=0,0,1000000/0.086*SER_hh_tes_in!N25/SER_hh_num_in!N25)</f>
        <v>0</v>
      </c>
      <c r="O25" s="100">
        <f>IF(SER_hh_tes_in!O25=0,0,1000000/0.086*SER_hh_tes_in!O25/SER_hh_num_in!O25)</f>
        <v>0</v>
      </c>
      <c r="P25" s="100">
        <f>IF(SER_hh_tes_in!P25=0,0,1000000/0.086*SER_hh_tes_in!P25/SER_hh_num_in!P25)</f>
        <v>4437.0293717663289</v>
      </c>
      <c r="Q25" s="100">
        <f>IF(SER_hh_tes_in!Q25=0,0,1000000/0.086*SER_hh_tes_in!Q25/SER_hh_num_in!Q25)</f>
        <v>0</v>
      </c>
    </row>
    <row r="26" spans="1:17" ht="12" customHeight="1" x14ac:dyDescent="0.25">
      <c r="A26" s="88" t="s">
        <v>30</v>
      </c>
      <c r="B26" s="22"/>
      <c r="C26" s="22">
        <f>IF(SER_hh_tes_in!C26=0,0,1000000/0.086*SER_hh_tes_in!C26/SER_hh_num_in!C26)</f>
        <v>0</v>
      </c>
      <c r="D26" s="22">
        <f>IF(SER_hh_tes_in!D26=0,0,1000000/0.086*SER_hh_tes_in!D26/SER_hh_num_in!D26)</f>
        <v>6132.6200151075191</v>
      </c>
      <c r="E26" s="22">
        <f>IF(SER_hh_tes_in!E26=0,0,1000000/0.086*SER_hh_tes_in!E26/SER_hh_num_in!E26)</f>
        <v>0</v>
      </c>
      <c r="F26" s="22">
        <f>IF(SER_hh_tes_in!F26=0,0,1000000/0.086*SER_hh_tes_in!F26/SER_hh_num_in!F26)</f>
        <v>6218.1004840901505</v>
      </c>
      <c r="G26" s="22">
        <f>IF(SER_hh_tes_in!G26=0,0,1000000/0.086*SER_hh_tes_in!G26/SER_hh_num_in!G26)</f>
        <v>5804.2305729086511</v>
      </c>
      <c r="H26" s="22">
        <f>IF(SER_hh_tes_in!H26=0,0,1000000/0.086*SER_hh_tes_in!H26/SER_hh_num_in!H26)</f>
        <v>6414.3974998826316</v>
      </c>
      <c r="I26" s="22">
        <f>IF(SER_hh_tes_in!I26=0,0,1000000/0.086*SER_hh_tes_in!I26/SER_hh_num_in!I26)</f>
        <v>6245.331771118912</v>
      </c>
      <c r="J26" s="22">
        <f>IF(SER_hh_tes_in!J26=0,0,1000000/0.086*SER_hh_tes_in!J26/SER_hh_num_in!J26)</f>
        <v>6319.8063298669294</v>
      </c>
      <c r="K26" s="22">
        <f>IF(SER_hh_tes_in!K26=0,0,1000000/0.086*SER_hh_tes_in!K26/SER_hh_num_in!K26)</f>
        <v>6396.4313218708448</v>
      </c>
      <c r="L26" s="22">
        <f>IF(SER_hh_tes_in!L26=0,0,1000000/0.086*SER_hh_tes_in!L26/SER_hh_num_in!L26)</f>
        <v>6295.5667732757647</v>
      </c>
      <c r="M26" s="22">
        <f>IF(SER_hh_tes_in!M26=0,0,1000000/0.086*SER_hh_tes_in!M26/SER_hh_num_in!M26)</f>
        <v>6534.0029680249445</v>
      </c>
      <c r="N26" s="22">
        <f>IF(SER_hh_tes_in!N26=0,0,1000000/0.086*SER_hh_tes_in!N26/SER_hh_num_in!N26)</f>
        <v>6596.5435301876914</v>
      </c>
      <c r="O26" s="22">
        <f>IF(SER_hh_tes_in!O26=0,0,1000000/0.086*SER_hh_tes_in!O26/SER_hh_num_in!O26)</f>
        <v>6644.3515507448428</v>
      </c>
      <c r="P26" s="22">
        <f>IF(SER_hh_tes_in!P26=0,0,1000000/0.086*SER_hh_tes_in!P26/SER_hh_num_in!P26)</f>
        <v>0</v>
      </c>
      <c r="Q26" s="22">
        <f>IF(SER_hh_tes_in!Q26=0,0,1000000/0.086*SER_hh_tes_in!Q26/SER_hh_num_in!Q26)</f>
        <v>6798.6347195930293</v>
      </c>
    </row>
    <row r="27" spans="1:17" ht="12" customHeight="1" x14ac:dyDescent="0.25">
      <c r="A27" s="93" t="s">
        <v>114</v>
      </c>
      <c r="B27" s="121"/>
      <c r="C27" s="116">
        <f>IF(SER_hh_tes_in!C27=0,0,1000000/0.086*SER_hh_tes_in!C27/SER_hh_num_in!C19)</f>
        <v>53.240477552135637</v>
      </c>
      <c r="D27" s="116">
        <f>IF(SER_hh_tes_in!D27=0,0,1000000/0.086*SER_hh_tes_in!D27/SER_hh_num_in!D19)</f>
        <v>47.921118127547345</v>
      </c>
      <c r="E27" s="116">
        <f>IF(SER_hh_tes_in!E27=0,0,1000000/0.086*SER_hh_tes_in!E27/SER_hh_num_in!E19)</f>
        <v>46.100914784723564</v>
      </c>
      <c r="F27" s="116">
        <f>IF(SER_hh_tes_in!F27=0,0,1000000/0.086*SER_hh_tes_in!F27/SER_hh_num_in!F19)</f>
        <v>74.632561185009124</v>
      </c>
      <c r="G27" s="116">
        <f>IF(SER_hh_tes_in!G27=0,0,1000000/0.086*SER_hh_tes_in!G27/SER_hh_num_in!G19)</f>
        <v>227.95556739268605</v>
      </c>
      <c r="H27" s="116">
        <f>IF(SER_hh_tes_in!H27=0,0,1000000/0.086*SER_hh_tes_in!H27/SER_hh_num_in!H19)</f>
        <v>51.829804457797465</v>
      </c>
      <c r="I27" s="116">
        <f>IF(SER_hh_tes_in!I27=0,0,1000000/0.086*SER_hh_tes_in!I27/SER_hh_num_in!I19)</f>
        <v>217.77399861354999</v>
      </c>
      <c r="J27" s="116">
        <f>IF(SER_hh_tes_in!J27=0,0,1000000/0.086*SER_hh_tes_in!J27/SER_hh_num_in!J19)</f>
        <v>66.854062066832242</v>
      </c>
      <c r="K27" s="116">
        <f>IF(SER_hh_tes_in!K27=0,0,1000000/0.086*SER_hh_tes_in!K27/SER_hh_num_in!K19)</f>
        <v>138.83282466232382</v>
      </c>
      <c r="L27" s="116">
        <f>IF(SER_hh_tes_in!L27=0,0,1000000/0.086*SER_hh_tes_in!L27/SER_hh_num_in!L19)</f>
        <v>247.46356287636004</v>
      </c>
      <c r="M27" s="116">
        <f>IF(SER_hh_tes_in!M27=0,0,1000000/0.086*SER_hh_tes_in!M27/SER_hh_num_in!M19)</f>
        <v>56.001881527478538</v>
      </c>
      <c r="N27" s="116">
        <f>IF(SER_hh_tes_in!N27=0,0,1000000/0.086*SER_hh_tes_in!N27/SER_hh_num_in!N19)</f>
        <v>68.47164859526211</v>
      </c>
      <c r="O27" s="116">
        <f>IF(SER_hh_tes_in!O27=0,0,1000000/0.086*SER_hh_tes_in!O27/SER_hh_num_in!O19)</f>
        <v>90.955145373306195</v>
      </c>
      <c r="P27" s="116">
        <f>IF(SER_hh_tes_in!P27=0,0,1000000/0.086*SER_hh_tes_in!P27/SER_hh_num_in!P19)</f>
        <v>99.258992642425724</v>
      </c>
      <c r="Q27" s="116">
        <f>IF(SER_hh_tes_in!Q27=0,0,1000000/0.086*SER_hh_tes_in!Q27/SER_hh_num_in!Q19)</f>
        <v>86.894370339397014</v>
      </c>
    </row>
    <row r="28" spans="1:17" ht="12" customHeight="1" x14ac:dyDescent="0.25">
      <c r="A28" s="91" t="s">
        <v>113</v>
      </c>
      <c r="B28" s="18"/>
      <c r="C28" s="117">
        <f>IF(SER_hh_tes_in!C27=0,0,1000000/0.086*SER_hh_tes_in!C27/SER_hh_num_in!C27)</f>
        <v>1974.4202117630102</v>
      </c>
      <c r="D28" s="117">
        <f>IF(SER_hh_tes_in!D27=0,0,1000000/0.086*SER_hh_tes_in!D27/SER_hh_num_in!D27)</f>
        <v>2169.0365675828798</v>
      </c>
      <c r="E28" s="117">
        <f>IF(SER_hh_tes_in!E27=0,0,1000000/0.086*SER_hh_tes_in!E27/SER_hh_num_in!E27)</f>
        <v>2048.0107334173458</v>
      </c>
      <c r="F28" s="117">
        <f>IF(SER_hh_tes_in!F27=0,0,1000000/0.086*SER_hh_tes_in!F27/SER_hh_num_in!F27)</f>
        <v>2009.5030064119403</v>
      </c>
      <c r="G28" s="117">
        <f>IF(SER_hh_tes_in!G27=0,0,1000000/0.086*SER_hh_tes_in!G27/SER_hh_num_in!G27)</f>
        <v>2000.2483531975602</v>
      </c>
      <c r="H28" s="117">
        <f>IF(SER_hh_tes_in!H27=0,0,1000000/0.086*SER_hh_tes_in!H27/SER_hh_num_in!H27)</f>
        <v>2046.0193256213583</v>
      </c>
      <c r="I28" s="117">
        <f>IF(SER_hh_tes_in!I27=0,0,1000000/0.086*SER_hh_tes_in!I27/SER_hh_num_in!I27)</f>
        <v>2044.5591184100203</v>
      </c>
      <c r="J28" s="117">
        <f>IF(SER_hh_tes_in!J27=0,0,1000000/0.086*SER_hh_tes_in!J27/SER_hh_num_in!J27)</f>
        <v>1895.344759077693</v>
      </c>
      <c r="K28" s="117">
        <f>IF(SER_hh_tes_in!K27=0,0,1000000/0.086*SER_hh_tes_in!K27/SER_hh_num_in!K27)</f>
        <v>2087.5497196559481</v>
      </c>
      <c r="L28" s="117">
        <f>IF(SER_hh_tes_in!L27=0,0,1000000/0.086*SER_hh_tes_in!L27/SER_hh_num_in!L27)</f>
        <v>2082.9325915655181</v>
      </c>
      <c r="M28" s="117">
        <f>IF(SER_hh_tes_in!M27=0,0,1000000/0.086*SER_hh_tes_in!M27/SER_hh_num_in!M27)</f>
        <v>1963.6169469697577</v>
      </c>
      <c r="N28" s="117">
        <f>IF(SER_hh_tes_in!N27=0,0,1000000/0.086*SER_hh_tes_in!N27/SER_hh_num_in!N27)</f>
        <v>2202.2714884745783</v>
      </c>
      <c r="O28" s="117">
        <f>IF(SER_hh_tes_in!O27=0,0,1000000/0.086*SER_hh_tes_in!O27/SER_hh_num_in!O27)</f>
        <v>2282.0059634297445</v>
      </c>
      <c r="P28" s="117">
        <f>IF(SER_hh_tes_in!P27=0,0,1000000/0.086*SER_hh_tes_in!P27/SER_hh_num_in!P27)</f>
        <v>2014.8074391891757</v>
      </c>
      <c r="Q28" s="117">
        <f>IF(SER_hh_tes_in!Q27=0,0,1000000/0.086*SER_hh_tes_in!Q27/SER_hh_num_in!Q27)</f>
        <v>2116.7871502134276</v>
      </c>
    </row>
    <row r="29" spans="1:17" ht="12.95" customHeight="1" x14ac:dyDescent="0.25">
      <c r="A29" s="90" t="s">
        <v>46</v>
      </c>
      <c r="B29" s="101"/>
      <c r="C29" s="101">
        <f>IF(SER_hh_tes_in!C29=0,0,1000000/0.086*SER_hh_tes_in!C29/SER_hh_num_in!C29)</f>
        <v>6194.6678480476303</v>
      </c>
      <c r="D29" s="101">
        <f>IF(SER_hh_tes_in!D29=0,0,1000000/0.086*SER_hh_tes_in!D29/SER_hh_num_in!D29)</f>
        <v>6193.0001194037359</v>
      </c>
      <c r="E29" s="101">
        <f>IF(SER_hh_tes_in!E29=0,0,1000000/0.086*SER_hh_tes_in!E29/SER_hh_num_in!E29)</f>
        <v>6553.3142721453487</v>
      </c>
      <c r="F29" s="101">
        <f>IF(SER_hh_tes_in!F29=0,0,1000000/0.086*SER_hh_tes_in!F29/SER_hh_num_in!F29)</f>
        <v>6222.4847646303333</v>
      </c>
      <c r="G29" s="101">
        <f>IF(SER_hh_tes_in!G29=0,0,1000000/0.086*SER_hh_tes_in!G29/SER_hh_num_in!G29)</f>
        <v>6281.8840373406301</v>
      </c>
      <c r="H29" s="101">
        <f>IF(SER_hh_tes_in!H29=0,0,1000000/0.086*SER_hh_tes_in!H29/SER_hh_num_in!H29)</f>
        <v>6233.7670015736494</v>
      </c>
      <c r="I29" s="101">
        <f>IF(SER_hh_tes_in!I29=0,0,1000000/0.086*SER_hh_tes_in!I29/SER_hh_num_in!I29)</f>
        <v>6324.251429134828</v>
      </c>
      <c r="J29" s="101">
        <f>IF(SER_hh_tes_in!J29=0,0,1000000/0.086*SER_hh_tes_in!J29/SER_hh_num_in!J29)</f>
        <v>6330.3611523762247</v>
      </c>
      <c r="K29" s="101">
        <f>IF(SER_hh_tes_in!K29=0,0,1000000/0.086*SER_hh_tes_in!K29/SER_hh_num_in!K29)</f>
        <v>6396.351512663312</v>
      </c>
      <c r="L29" s="101">
        <f>IF(SER_hh_tes_in!L29=0,0,1000000/0.086*SER_hh_tes_in!L29/SER_hh_num_in!L29)</f>
        <v>6437.4001389230443</v>
      </c>
      <c r="M29" s="101">
        <f>IF(SER_hh_tes_in!M29=0,0,1000000/0.086*SER_hh_tes_in!M29/SER_hh_num_in!M29)</f>
        <v>6537.9295071876604</v>
      </c>
      <c r="N29" s="101">
        <f>IF(SER_hh_tes_in!N29=0,0,1000000/0.086*SER_hh_tes_in!N29/SER_hh_num_in!N29)</f>
        <v>6652.1403420428132</v>
      </c>
      <c r="O29" s="101">
        <f>IF(SER_hh_tes_in!O29=0,0,1000000/0.086*SER_hh_tes_in!O29/SER_hh_num_in!O29)</f>
        <v>6779.0458787296575</v>
      </c>
      <c r="P29" s="101">
        <f>IF(SER_hh_tes_in!P29=0,0,1000000/0.086*SER_hh_tes_in!P29/SER_hh_num_in!P29)</f>
        <v>6784.4949840567815</v>
      </c>
      <c r="Q29" s="101">
        <f>IF(SER_hh_tes_in!Q29=0,0,1000000/0.086*SER_hh_tes_in!Q29/SER_hh_num_in!Q29)</f>
        <v>6791.2504574819386</v>
      </c>
    </row>
    <row r="30" spans="1:17" s="28" customFormat="1" ht="12" customHeight="1" x14ac:dyDescent="0.25">
      <c r="A30" s="88" t="s">
        <v>66</v>
      </c>
      <c r="B30" s="100"/>
      <c r="C30" s="100">
        <f>IF(SER_hh_tes_in!C30=0,0,1000000/0.086*SER_hh_tes_in!C30/SER_hh_num_in!C30)</f>
        <v>6203.5431081478891</v>
      </c>
      <c r="D30" s="100">
        <f>IF(SER_hh_tes_in!D30=0,0,1000000/0.086*SER_hh_tes_in!D30/SER_hh_num_in!D30)</f>
        <v>0</v>
      </c>
      <c r="E30" s="100">
        <f>IF(SER_hh_tes_in!E30=0,0,1000000/0.086*SER_hh_tes_in!E30/SER_hh_num_in!E30)</f>
        <v>7097.1329766736526</v>
      </c>
      <c r="F30" s="100">
        <f>IF(SER_hh_tes_in!F30=0,0,1000000/0.086*SER_hh_tes_in!F30/SER_hh_num_in!F30)</f>
        <v>5921.8508080005004</v>
      </c>
      <c r="G30" s="100">
        <f>IF(SER_hh_tes_in!G30=0,0,1000000/0.086*SER_hh_tes_in!G30/SER_hh_num_in!G30)</f>
        <v>9055.0861434488397</v>
      </c>
      <c r="H30" s="100">
        <f>IF(SER_hh_tes_in!H30=0,0,1000000/0.086*SER_hh_tes_in!H30/SER_hh_num_in!H30)</f>
        <v>6373.2364480746355</v>
      </c>
      <c r="I30" s="100">
        <f>IF(SER_hh_tes_in!I30=0,0,1000000/0.086*SER_hh_tes_in!I30/SER_hh_num_in!I30)</f>
        <v>5953.7913804654536</v>
      </c>
      <c r="J30" s="100">
        <f>IF(SER_hh_tes_in!J30=0,0,1000000/0.086*SER_hh_tes_in!J30/SER_hh_num_in!J30)</f>
        <v>6943.5237302662754</v>
      </c>
      <c r="K30" s="100">
        <f>IF(SER_hh_tes_in!K30=0,0,1000000/0.086*SER_hh_tes_in!K30/SER_hh_num_in!K30)</f>
        <v>6544.3690351831337</v>
      </c>
      <c r="L30" s="100">
        <f>IF(SER_hh_tes_in!L30=0,0,1000000/0.086*SER_hh_tes_in!L30/SER_hh_num_in!L30)</f>
        <v>0</v>
      </c>
      <c r="M30" s="100">
        <f>IF(SER_hh_tes_in!M30=0,0,1000000/0.086*SER_hh_tes_in!M30/SER_hh_num_in!M30)</f>
        <v>6610.3469100936145</v>
      </c>
      <c r="N30" s="100">
        <f>IF(SER_hh_tes_in!N30=0,0,1000000/0.086*SER_hh_tes_in!N30/SER_hh_num_in!N30)</f>
        <v>6667.2318740802275</v>
      </c>
      <c r="O30" s="100">
        <f>IF(SER_hh_tes_in!O30=0,0,1000000/0.086*SER_hh_tes_in!O30/SER_hh_num_in!O30)</f>
        <v>8131.5469881639219</v>
      </c>
      <c r="P30" s="100">
        <f>IF(SER_hh_tes_in!P30=0,0,1000000/0.086*SER_hh_tes_in!P30/SER_hh_num_in!P30)</f>
        <v>6655.6652366602766</v>
      </c>
      <c r="Q30" s="100">
        <f>IF(SER_hh_tes_in!Q30=0,0,1000000/0.086*SER_hh_tes_in!Q30/SER_hh_num_in!Q30)</f>
        <v>6814.1628863016513</v>
      </c>
    </row>
    <row r="31" spans="1:17" ht="12" customHeight="1" x14ac:dyDescent="0.25">
      <c r="A31" s="88" t="s">
        <v>98</v>
      </c>
      <c r="B31" s="100"/>
      <c r="C31" s="100">
        <f>IF(SER_hh_tes_in!C31=0,0,1000000/0.086*SER_hh_tes_in!C31/SER_hh_num_in!C31)</f>
        <v>6217.3594376427409</v>
      </c>
      <c r="D31" s="100">
        <f>IF(SER_hh_tes_in!D31=0,0,1000000/0.086*SER_hh_tes_in!D31/SER_hh_num_in!D31)</f>
        <v>6267.8914901229782</v>
      </c>
      <c r="E31" s="100">
        <f>IF(SER_hh_tes_in!E31=0,0,1000000/0.086*SER_hh_tes_in!E31/SER_hh_num_in!E31)</f>
        <v>6192.4476779713214</v>
      </c>
      <c r="F31" s="100">
        <f>IF(SER_hh_tes_in!F31=0,0,1000000/0.086*SER_hh_tes_in!F31/SER_hh_num_in!F31)</f>
        <v>6274.8824100569163</v>
      </c>
      <c r="G31" s="100">
        <f>IF(SER_hh_tes_in!G31=0,0,1000000/0.086*SER_hh_tes_in!G31/SER_hh_num_in!G31)</f>
        <v>6109.3046640994562</v>
      </c>
      <c r="H31" s="100">
        <f>IF(SER_hh_tes_in!H31=0,0,1000000/0.086*SER_hh_tes_in!H31/SER_hh_num_in!H31)</f>
        <v>6217.0148912401946</v>
      </c>
      <c r="I31" s="100">
        <f>IF(SER_hh_tes_in!I31=0,0,1000000/0.086*SER_hh_tes_in!I31/SER_hh_num_in!I31)</f>
        <v>6301.4483074702093</v>
      </c>
      <c r="J31" s="100">
        <f>IF(SER_hh_tes_in!J31=0,0,1000000/0.086*SER_hh_tes_in!J31/SER_hh_num_in!J31)</f>
        <v>6481.4374235036566</v>
      </c>
      <c r="K31" s="100">
        <f>IF(SER_hh_tes_in!K31=0,0,1000000/0.086*SER_hh_tes_in!K31/SER_hh_num_in!K31)</f>
        <v>6491.9081341137771</v>
      </c>
      <c r="L31" s="100">
        <f>IF(SER_hh_tes_in!L31=0,0,1000000/0.086*SER_hh_tes_in!L31/SER_hh_num_in!L31)</f>
        <v>6599.3323040990335</v>
      </c>
      <c r="M31" s="100">
        <f>IF(SER_hh_tes_in!M31=0,0,1000000/0.086*SER_hh_tes_in!M31/SER_hh_num_in!M31)</f>
        <v>6663.2654675972153</v>
      </c>
      <c r="N31" s="100">
        <f>IF(SER_hh_tes_in!N31=0,0,1000000/0.086*SER_hh_tes_in!N31/SER_hh_num_in!N31)</f>
        <v>6764.2123235432355</v>
      </c>
      <c r="O31" s="100">
        <f>IF(SER_hh_tes_in!O31=0,0,1000000/0.086*SER_hh_tes_in!O31/SER_hh_num_in!O31)</f>
        <v>6880.5798865153311</v>
      </c>
      <c r="P31" s="100">
        <f>IF(SER_hh_tes_in!P31=0,0,1000000/0.086*SER_hh_tes_in!P31/SER_hh_num_in!P31)</f>
        <v>6811.1490252047779</v>
      </c>
      <c r="Q31" s="100">
        <f>IF(SER_hh_tes_in!Q31=0,0,1000000/0.086*SER_hh_tes_in!Q31/SER_hh_num_in!Q31)</f>
        <v>6800.4164540055563</v>
      </c>
    </row>
    <row r="32" spans="1:17" ht="12" customHeight="1" x14ac:dyDescent="0.25">
      <c r="A32" s="88" t="s">
        <v>34</v>
      </c>
      <c r="B32" s="100"/>
      <c r="C32" s="100">
        <f>IF(SER_hh_tes_in!C32=0,0,1000000/0.086*SER_hh_tes_in!C32/SER_hh_num_in!C32)</f>
        <v>0</v>
      </c>
      <c r="D32" s="100">
        <f>IF(SER_hh_tes_in!D32=0,0,1000000/0.086*SER_hh_tes_in!D32/SER_hh_num_in!D32)</f>
        <v>0</v>
      </c>
      <c r="E32" s="100">
        <f>IF(SER_hh_tes_in!E32=0,0,1000000/0.086*SER_hh_tes_in!E32/SER_hh_num_in!E32)</f>
        <v>0</v>
      </c>
      <c r="F32" s="100">
        <f>IF(SER_hh_tes_in!F32=0,0,1000000/0.086*SER_hh_tes_in!F32/SER_hh_num_in!F32)</f>
        <v>0</v>
      </c>
      <c r="G32" s="100">
        <f>IF(SER_hh_tes_in!G32=0,0,1000000/0.086*SER_hh_tes_in!G32/SER_hh_num_in!G32)</f>
        <v>0</v>
      </c>
      <c r="H32" s="100">
        <f>IF(SER_hh_tes_in!H32=0,0,1000000/0.086*SER_hh_tes_in!H32/SER_hh_num_in!H32)</f>
        <v>0</v>
      </c>
      <c r="I32" s="100">
        <f>IF(SER_hh_tes_in!I32=0,0,1000000/0.086*SER_hh_tes_in!I32/SER_hh_num_in!I32)</f>
        <v>0</v>
      </c>
      <c r="J32" s="100">
        <f>IF(SER_hh_tes_in!J32=0,0,1000000/0.086*SER_hh_tes_in!J32/SER_hh_num_in!J32)</f>
        <v>0</v>
      </c>
      <c r="K32" s="100">
        <f>IF(SER_hh_tes_in!K32=0,0,1000000/0.086*SER_hh_tes_in!K32/SER_hh_num_in!K32)</f>
        <v>0</v>
      </c>
      <c r="L32" s="100">
        <f>IF(SER_hh_tes_in!L32=0,0,1000000/0.086*SER_hh_tes_in!L32/SER_hh_num_in!L32)</f>
        <v>0</v>
      </c>
      <c r="M32" s="100">
        <f>IF(SER_hh_tes_in!M32=0,0,1000000/0.086*SER_hh_tes_in!M32/SER_hh_num_in!M32)</f>
        <v>0</v>
      </c>
      <c r="N32" s="100">
        <f>IF(SER_hh_tes_in!N32=0,0,1000000/0.086*SER_hh_tes_in!N32/SER_hh_num_in!N32)</f>
        <v>0</v>
      </c>
      <c r="O32" s="100">
        <f>IF(SER_hh_tes_in!O32=0,0,1000000/0.086*SER_hh_tes_in!O32/SER_hh_num_in!O32)</f>
        <v>0</v>
      </c>
      <c r="P32" s="100">
        <f>IF(SER_hh_tes_in!P32=0,0,1000000/0.086*SER_hh_tes_in!P32/SER_hh_num_in!P32)</f>
        <v>0</v>
      </c>
      <c r="Q32" s="100">
        <f>IF(SER_hh_tes_in!Q32=0,0,1000000/0.086*SER_hh_tes_in!Q32/SER_hh_num_in!Q32)</f>
        <v>0</v>
      </c>
    </row>
    <row r="33" spans="1:17" ht="12" customHeight="1" x14ac:dyDescent="0.25">
      <c r="A33" s="49" t="s">
        <v>30</v>
      </c>
      <c r="B33" s="18"/>
      <c r="C33" s="18">
        <f>IF(SER_hh_tes_in!C33=0,0,1000000/0.086*SER_hh_tes_in!C33/SER_hh_num_in!C33)</f>
        <v>6174.4693460214949</v>
      </c>
      <c r="D33" s="18">
        <f>IF(SER_hh_tes_in!D33=0,0,1000000/0.086*SER_hh_tes_in!D33/SER_hh_num_in!D33)</f>
        <v>6134.7505508220602</v>
      </c>
      <c r="E33" s="18">
        <f>IF(SER_hh_tes_in!E33=0,0,1000000/0.086*SER_hh_tes_in!E33/SER_hh_num_in!E33)</f>
        <v>6206.2187311143498</v>
      </c>
      <c r="F33" s="18">
        <f>IF(SER_hh_tes_in!F33=0,0,1000000/0.086*SER_hh_tes_in!F33/SER_hh_num_in!F33)</f>
        <v>6224.4785909205029</v>
      </c>
      <c r="G33" s="18">
        <f>IF(SER_hh_tes_in!G33=0,0,1000000/0.086*SER_hh_tes_in!G33/SER_hh_num_in!G33)</f>
        <v>5971.8310643812993</v>
      </c>
      <c r="H33" s="18">
        <f>IF(SER_hh_tes_in!H33=0,0,1000000/0.086*SER_hh_tes_in!H33/SER_hh_num_in!H33)</f>
        <v>6238.0579656328009</v>
      </c>
      <c r="I33" s="18">
        <f>IF(SER_hh_tes_in!I33=0,0,1000000/0.086*SER_hh_tes_in!I33/SER_hh_num_in!I33)</f>
        <v>6351.4901587427148</v>
      </c>
      <c r="J33" s="18">
        <f>IF(SER_hh_tes_in!J33=0,0,1000000/0.086*SER_hh_tes_in!J33/SER_hh_num_in!J33)</f>
        <v>6176.7078158653285</v>
      </c>
      <c r="K33" s="18">
        <f>IF(SER_hh_tes_in!K33=0,0,1000000/0.086*SER_hh_tes_in!K33/SER_hh_num_in!K33)</f>
        <v>6270.8226337474098</v>
      </c>
      <c r="L33" s="18">
        <f>IF(SER_hh_tes_in!L33=0,0,1000000/0.086*SER_hh_tes_in!L33/SER_hh_num_in!L33)</f>
        <v>6371.1913925158342</v>
      </c>
      <c r="M33" s="18">
        <f>IF(SER_hh_tes_in!M33=0,0,1000000/0.086*SER_hh_tes_in!M33/SER_hh_num_in!M33)</f>
        <v>6420.6356007078384</v>
      </c>
      <c r="N33" s="18">
        <f>IF(SER_hh_tes_in!N33=0,0,1000000/0.086*SER_hh_tes_in!N33/SER_hh_num_in!N33)</f>
        <v>6526.4741342030366</v>
      </c>
      <c r="O33" s="18">
        <f>IF(SER_hh_tes_in!O33=0,0,1000000/0.086*SER_hh_tes_in!O33/SER_hh_num_in!O33)</f>
        <v>6511.0924932855687</v>
      </c>
      <c r="P33" s="18">
        <f>IF(SER_hh_tes_in!P33=0,0,1000000/0.086*SER_hh_tes_in!P33/SER_hh_num_in!P33)</f>
        <v>6687.5100027242379</v>
      </c>
      <c r="Q33" s="18">
        <f>IF(SER_hh_tes_in!Q33=0,0,1000000/0.086*SER_hh_tes_in!Q33/SER_hh_num_in!Q33)</f>
        <v>6725.2766715258058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117</v>
      </c>
      <c r="B3" s="106"/>
      <c r="C3" s="106">
        <f>IF(SER_hh_emi_in!C3=0,0,1000000*SER_hh_emi_in!C3/SER_hh_num_in!C3)</f>
        <v>16426.319598063525</v>
      </c>
      <c r="D3" s="106">
        <f>IF(SER_hh_emi_in!D3=0,0,1000000*SER_hh_emi_in!D3/SER_hh_num_in!D3)</f>
        <v>6820.3908581832984</v>
      </c>
      <c r="E3" s="106">
        <f>IF(SER_hh_emi_in!E3=0,0,1000000*SER_hh_emi_in!E3/SER_hh_num_in!E3)</f>
        <v>2794.3604441611883</v>
      </c>
      <c r="F3" s="106">
        <f>IF(SER_hh_emi_in!F3=0,0,1000000*SER_hh_emi_in!F3/SER_hh_num_in!F3)</f>
        <v>11520.970230286544</v>
      </c>
      <c r="G3" s="106">
        <f>IF(SER_hh_emi_in!G3=0,0,1000000*SER_hh_emi_in!G3/SER_hh_num_in!G3)</f>
        <v>13579.621094788219</v>
      </c>
      <c r="H3" s="106">
        <f>IF(SER_hh_emi_in!H3=0,0,1000000*SER_hh_emi_in!H3/SER_hh_num_in!H3)</f>
        <v>13848.364368450029</v>
      </c>
      <c r="I3" s="106">
        <f>IF(SER_hh_emi_in!I3=0,0,1000000*SER_hh_emi_in!I3/SER_hh_num_in!I3)</f>
        <v>9504.7920129223385</v>
      </c>
      <c r="J3" s="106">
        <f>IF(SER_hh_emi_in!J3=0,0,1000000*SER_hh_emi_in!J3/SER_hh_num_in!J3)</f>
        <v>13427.822454968098</v>
      </c>
      <c r="K3" s="106">
        <f>IF(SER_hh_emi_in!K3=0,0,1000000*SER_hh_emi_in!K3/SER_hh_num_in!K3)</f>
        <v>9482.1790634081117</v>
      </c>
      <c r="L3" s="106">
        <f>IF(SER_hh_emi_in!L3=0,0,1000000*SER_hh_emi_in!L3/SER_hh_num_in!L3)</f>
        <v>5838.1557738016163</v>
      </c>
      <c r="M3" s="106">
        <f>IF(SER_hh_emi_in!M3=0,0,1000000*SER_hh_emi_in!M3/SER_hh_num_in!M3)</f>
        <v>11510.982614653769</v>
      </c>
      <c r="N3" s="106">
        <f>IF(SER_hh_emi_in!N3=0,0,1000000*SER_hh_emi_in!N3/SER_hh_num_in!N3)</f>
        <v>10163.74852228395</v>
      </c>
      <c r="O3" s="106">
        <f>IF(SER_hh_emi_in!O3=0,0,1000000*SER_hh_emi_in!O3/SER_hh_num_in!O3)</f>
        <v>11444.015107049523</v>
      </c>
      <c r="P3" s="106">
        <f>IF(SER_hh_emi_in!P3=0,0,1000000*SER_hh_emi_in!P3/SER_hh_num_in!P3)</f>
        <v>8215.1570367262211</v>
      </c>
      <c r="Q3" s="106">
        <f>IF(SER_hh_emi_in!Q3=0,0,1000000*SER_hh_emi_in!Q3/SER_hh_num_in!Q3)</f>
        <v>5503.6145027879948</v>
      </c>
    </row>
    <row r="4" spans="1:17" ht="12.95" customHeight="1" x14ac:dyDescent="0.25">
      <c r="A4" s="90" t="s">
        <v>44</v>
      </c>
      <c r="B4" s="101"/>
      <c r="C4" s="101">
        <f>IF(SER_hh_emi_in!C4=0,0,1000000*SER_hh_emi_in!C4/SER_hh_num_in!C4)</f>
        <v>12921.159365259564</v>
      </c>
      <c r="D4" s="101">
        <f>IF(SER_hh_emi_in!D4=0,0,1000000*SER_hh_emi_in!D4/SER_hh_num_in!D4)</f>
        <v>3720.1703581182774</v>
      </c>
      <c r="E4" s="101">
        <f>IF(SER_hh_emi_in!E4=0,0,1000000*SER_hh_emi_in!E4/SER_hh_num_in!E4)</f>
        <v>56.241987389005722</v>
      </c>
      <c r="F4" s="101">
        <f>IF(SER_hh_emi_in!F4=0,0,1000000*SER_hh_emi_in!F4/SER_hh_num_in!F4)</f>
        <v>9443.2893901171392</v>
      </c>
      <c r="G4" s="101">
        <f>IF(SER_hh_emi_in!G4=0,0,1000000*SER_hh_emi_in!G4/SER_hh_num_in!G4)</f>
        <v>10426.146703012462</v>
      </c>
      <c r="H4" s="101">
        <f>IF(SER_hh_emi_in!H4=0,0,1000000*SER_hh_emi_in!H4/SER_hh_num_in!H4)</f>
        <v>11898.147237480316</v>
      </c>
      <c r="I4" s="101">
        <f>IF(SER_hh_emi_in!I4=0,0,1000000*SER_hh_emi_in!I4/SER_hh_num_in!I4)</f>
        <v>7569.0336769624982</v>
      </c>
      <c r="J4" s="101">
        <f>IF(SER_hh_emi_in!J4=0,0,1000000*SER_hh_emi_in!J4/SER_hh_num_in!J4)</f>
        <v>10945.547545841207</v>
      </c>
      <c r="K4" s="101">
        <f>IF(SER_hh_emi_in!K4=0,0,1000000*SER_hh_emi_in!K4/SER_hh_num_in!K4)</f>
        <v>6656.6414899112433</v>
      </c>
      <c r="L4" s="101">
        <f>IF(SER_hh_emi_in!L4=0,0,1000000*SER_hh_emi_in!L4/SER_hh_num_in!L4)</f>
        <v>3807.2856233400698</v>
      </c>
      <c r="M4" s="101">
        <f>IF(SER_hh_emi_in!M4=0,0,1000000*SER_hh_emi_in!M4/SER_hh_num_in!M4)</f>
        <v>8652.7578081865413</v>
      </c>
      <c r="N4" s="101">
        <f>IF(SER_hh_emi_in!N4=0,0,1000000*SER_hh_emi_in!N4/SER_hh_num_in!N4)</f>
        <v>7531.627118116452</v>
      </c>
      <c r="O4" s="101">
        <f>IF(SER_hh_emi_in!O4=0,0,1000000*SER_hh_emi_in!O4/SER_hh_num_in!O4)</f>
        <v>9230.9638996543981</v>
      </c>
      <c r="P4" s="101">
        <f>IF(SER_hh_emi_in!P4=0,0,1000000*SER_hh_emi_in!P4/SER_hh_num_in!P4)</f>
        <v>4533.018836258806</v>
      </c>
      <c r="Q4" s="101">
        <f>IF(SER_hh_emi_in!Q4=0,0,1000000*SER_hh_emi_in!Q4/SER_hh_num_in!Q4)</f>
        <v>1748.3973809393785</v>
      </c>
    </row>
    <row r="5" spans="1:17" ht="12" customHeight="1" x14ac:dyDescent="0.25">
      <c r="A5" s="88" t="s">
        <v>38</v>
      </c>
      <c r="B5" s="100"/>
      <c r="C5" s="100">
        <f>IF(SER_hh_emi_in!C5=0,0,1000000*SER_hh_emi_in!C5/SER_hh_num_in!C5)</f>
        <v>20789.825431624446</v>
      </c>
      <c r="D5" s="100">
        <f>IF(SER_hh_emi_in!D5=0,0,1000000*SER_hh_emi_in!D5/SER_hh_num_in!D5)</f>
        <v>0</v>
      </c>
      <c r="E5" s="100">
        <f>IF(SER_hh_emi_in!E5=0,0,1000000*SER_hh_emi_in!E5/SER_hh_num_in!E5)</f>
        <v>0</v>
      </c>
      <c r="F5" s="100">
        <f>IF(SER_hh_emi_in!F5=0,0,1000000*SER_hh_emi_in!F5/SER_hh_num_in!F5)</f>
        <v>0</v>
      </c>
      <c r="G5" s="100">
        <f>IF(SER_hh_emi_in!G5=0,0,1000000*SER_hh_emi_in!G5/SER_hh_num_in!G5)</f>
        <v>21863.47645287713</v>
      </c>
      <c r="H5" s="100">
        <f>IF(SER_hh_emi_in!H5=0,0,1000000*SER_hh_emi_in!H5/SER_hh_num_in!H5)</f>
        <v>24309.761436706012</v>
      </c>
      <c r="I5" s="100">
        <f>IF(SER_hh_emi_in!I5=0,0,1000000*SER_hh_emi_in!I5/SER_hh_num_in!I5)</f>
        <v>29960.684010030407</v>
      </c>
      <c r="J5" s="100">
        <f>IF(SER_hh_emi_in!J5=0,0,1000000*SER_hh_emi_in!J5/SER_hh_num_in!J5)</f>
        <v>21614.475426398109</v>
      </c>
      <c r="K5" s="100">
        <f>IF(SER_hh_emi_in!K5=0,0,1000000*SER_hh_emi_in!K5/SER_hh_num_in!K5)</f>
        <v>0</v>
      </c>
      <c r="L5" s="100">
        <f>IF(SER_hh_emi_in!L5=0,0,1000000*SER_hh_emi_in!L5/SER_hh_num_in!L5)</f>
        <v>0</v>
      </c>
      <c r="M5" s="100">
        <f>IF(SER_hh_emi_in!M5=0,0,1000000*SER_hh_emi_in!M5/SER_hh_num_in!M5)</f>
        <v>18404.714154001576</v>
      </c>
      <c r="N5" s="100">
        <f>IF(SER_hh_emi_in!N5=0,0,1000000*SER_hh_emi_in!N5/SER_hh_num_in!N5)</f>
        <v>19387.378872305431</v>
      </c>
      <c r="O5" s="100">
        <f>IF(SER_hh_emi_in!O5=0,0,1000000*SER_hh_emi_in!O5/SER_hh_num_in!O5)</f>
        <v>0</v>
      </c>
      <c r="P5" s="100">
        <f>IF(SER_hh_emi_in!P5=0,0,1000000*SER_hh_emi_in!P5/SER_hh_num_in!P5)</f>
        <v>19030.321257302814</v>
      </c>
      <c r="Q5" s="100">
        <f>IF(SER_hh_emi_in!Q5=0,0,1000000*SER_hh_emi_in!Q5/SER_hh_num_in!Q5)</f>
        <v>20794.122633585241</v>
      </c>
    </row>
    <row r="6" spans="1:17" ht="12" customHeight="1" x14ac:dyDescent="0.25">
      <c r="A6" s="88" t="s">
        <v>66</v>
      </c>
      <c r="B6" s="100"/>
      <c r="C6" s="100">
        <f>IF(SER_hh_emi_in!C6=0,0,1000000*SER_hh_emi_in!C6/SER_hh_num_in!C6)</f>
        <v>0</v>
      </c>
      <c r="D6" s="100">
        <f>IF(SER_hh_emi_in!D6=0,0,1000000*SER_hh_emi_in!D6/SER_hh_num_in!D6)</f>
        <v>0</v>
      </c>
      <c r="E6" s="100">
        <f>IF(SER_hh_emi_in!E6=0,0,1000000*SER_hh_emi_in!E6/SER_hh_num_in!E6)</f>
        <v>0</v>
      </c>
      <c r="F6" s="100">
        <f>IF(SER_hh_emi_in!F6=0,0,1000000*SER_hh_emi_in!F6/SER_hh_num_in!F6)</f>
        <v>0</v>
      </c>
      <c r="G6" s="100">
        <f>IF(SER_hh_emi_in!G6=0,0,1000000*SER_hh_emi_in!G6/SER_hh_num_in!G6)</f>
        <v>0</v>
      </c>
      <c r="H6" s="100">
        <f>IF(SER_hh_emi_in!H6=0,0,1000000*SER_hh_emi_in!H6/SER_hh_num_in!H6)</f>
        <v>0</v>
      </c>
      <c r="I6" s="100">
        <f>IF(SER_hh_emi_in!I6=0,0,1000000*SER_hh_emi_in!I6/SER_hh_num_in!I6)</f>
        <v>0</v>
      </c>
      <c r="J6" s="100">
        <f>IF(SER_hh_emi_in!J6=0,0,1000000*SER_hh_emi_in!J6/SER_hh_num_in!J6)</f>
        <v>0</v>
      </c>
      <c r="K6" s="100">
        <f>IF(SER_hh_emi_in!K6=0,0,1000000*SER_hh_emi_in!K6/SER_hh_num_in!K6)</f>
        <v>0</v>
      </c>
      <c r="L6" s="100">
        <f>IF(SER_hh_emi_in!L6=0,0,1000000*SER_hh_emi_in!L6/SER_hh_num_in!L6)</f>
        <v>0</v>
      </c>
      <c r="M6" s="100">
        <f>IF(SER_hh_emi_in!M6=0,0,1000000*SER_hh_emi_in!M6/SER_hh_num_in!M6)</f>
        <v>0</v>
      </c>
      <c r="N6" s="100">
        <f>IF(SER_hh_emi_in!N6=0,0,1000000*SER_hh_emi_in!N6/SER_hh_num_in!N6)</f>
        <v>0</v>
      </c>
      <c r="O6" s="100">
        <f>IF(SER_hh_emi_in!O6=0,0,1000000*SER_hh_emi_in!O6/SER_hh_num_in!O6)</f>
        <v>0</v>
      </c>
      <c r="P6" s="100">
        <f>IF(SER_hh_emi_in!P6=0,0,1000000*SER_hh_emi_in!P6/SER_hh_num_in!P6)</f>
        <v>0</v>
      </c>
      <c r="Q6" s="100">
        <f>IF(SER_hh_emi_in!Q6=0,0,1000000*SER_hh_emi_in!Q6/SER_hh_num_in!Q6)</f>
        <v>0</v>
      </c>
    </row>
    <row r="7" spans="1:17" ht="12" customHeight="1" x14ac:dyDescent="0.25">
      <c r="A7" s="88" t="s">
        <v>99</v>
      </c>
      <c r="B7" s="100"/>
      <c r="C7" s="100">
        <f>IF(SER_hh_emi_in!C7=0,0,1000000*SER_hh_emi_in!C7/SER_hh_num_in!C7)</f>
        <v>13561.385567512621</v>
      </c>
      <c r="D7" s="100">
        <f>IF(SER_hh_emi_in!D7=0,0,1000000*SER_hh_emi_in!D7/SER_hh_num_in!D7)</f>
        <v>0</v>
      </c>
      <c r="E7" s="100">
        <f>IF(SER_hh_emi_in!E7=0,0,1000000*SER_hh_emi_in!E7/SER_hh_num_in!E7)</f>
        <v>0</v>
      </c>
      <c r="F7" s="100">
        <f>IF(SER_hh_emi_in!F7=0,0,1000000*SER_hh_emi_in!F7/SER_hh_num_in!F7)</f>
        <v>14619.673630216166</v>
      </c>
      <c r="G7" s="100">
        <f>IF(SER_hh_emi_in!G7=0,0,1000000*SER_hh_emi_in!G7/SER_hh_num_in!G7)</f>
        <v>14213.346410590279</v>
      </c>
      <c r="H7" s="100">
        <f>IF(SER_hh_emi_in!H7=0,0,1000000*SER_hh_emi_in!H7/SER_hh_num_in!H7)</f>
        <v>15324.10420243017</v>
      </c>
      <c r="I7" s="100">
        <f>IF(SER_hh_emi_in!I7=0,0,1000000*SER_hh_emi_in!I7/SER_hh_num_in!I7)</f>
        <v>10578.535543473397</v>
      </c>
      <c r="J7" s="100">
        <f>IF(SER_hh_emi_in!J7=0,0,1000000*SER_hh_emi_in!J7/SER_hh_num_in!J7)</f>
        <v>13033.275733398517</v>
      </c>
      <c r="K7" s="100">
        <f>IF(SER_hh_emi_in!K7=0,0,1000000*SER_hh_emi_in!K7/SER_hh_num_in!K7)</f>
        <v>11842.982621236588</v>
      </c>
      <c r="L7" s="100">
        <f>IF(SER_hh_emi_in!L7=0,0,1000000*SER_hh_emi_in!L7/SER_hh_num_in!L7)</f>
        <v>12863.456694164328</v>
      </c>
      <c r="M7" s="100">
        <f>IF(SER_hh_emi_in!M7=0,0,1000000*SER_hh_emi_in!M7/SER_hh_num_in!M7)</f>
        <v>11298.897343287506</v>
      </c>
      <c r="N7" s="100">
        <f>IF(SER_hh_emi_in!N7=0,0,1000000*SER_hh_emi_in!N7/SER_hh_num_in!N7)</f>
        <v>11984.974558784479</v>
      </c>
      <c r="O7" s="100">
        <f>IF(SER_hh_emi_in!O7=0,0,1000000*SER_hh_emi_in!O7/SER_hh_num_in!O7)</f>
        <v>12882.303784996979</v>
      </c>
      <c r="P7" s="100">
        <f>IF(SER_hh_emi_in!P7=0,0,1000000*SER_hh_emi_in!P7/SER_hh_num_in!P7)</f>
        <v>11736.932237266647</v>
      </c>
      <c r="Q7" s="100">
        <f>IF(SER_hh_emi_in!Q7=0,0,1000000*SER_hh_emi_in!Q7/SER_hh_num_in!Q7)</f>
        <v>0</v>
      </c>
    </row>
    <row r="8" spans="1:17" ht="12" customHeight="1" x14ac:dyDescent="0.25">
      <c r="A8" s="88" t="s">
        <v>101</v>
      </c>
      <c r="B8" s="100"/>
      <c r="C8" s="100">
        <f>IF(SER_hh_emi_in!C8=0,0,1000000*SER_hh_emi_in!C8/SER_hh_num_in!C8)</f>
        <v>6397.9035862144055</v>
      </c>
      <c r="D8" s="100">
        <f>IF(SER_hh_emi_in!D8=0,0,1000000*SER_hh_emi_in!D8/SER_hh_num_in!D8)</f>
        <v>6257.2759875812026</v>
      </c>
      <c r="E8" s="100">
        <f>IF(SER_hh_emi_in!E8=0,0,1000000*SER_hh_emi_in!E8/SER_hh_num_in!E8)</f>
        <v>7447.4162377066332</v>
      </c>
      <c r="F8" s="100">
        <f>IF(SER_hh_emi_in!F8=0,0,1000000*SER_hh_emi_in!F8/SER_hh_num_in!F8)</f>
        <v>7013.2701842202423</v>
      </c>
      <c r="G8" s="100">
        <f>IF(SER_hh_emi_in!G8=0,0,1000000*SER_hh_emi_in!G8/SER_hh_num_in!G8)</f>
        <v>6609.8335746570383</v>
      </c>
      <c r="H8" s="100">
        <f>IF(SER_hh_emi_in!H8=0,0,1000000*SER_hh_emi_in!H8/SER_hh_num_in!H8)</f>
        <v>7310.9004644520164</v>
      </c>
      <c r="I8" s="100">
        <f>IF(SER_hh_emi_in!I8=0,0,1000000*SER_hh_emi_in!I8/SER_hh_num_in!I8)</f>
        <v>5019.8043299090186</v>
      </c>
      <c r="J8" s="100">
        <f>IF(SER_hh_emi_in!J8=0,0,1000000*SER_hh_emi_in!J8/SER_hh_num_in!J8)</f>
        <v>5927.0401469053213</v>
      </c>
      <c r="K8" s="100">
        <f>IF(SER_hh_emi_in!K8=0,0,1000000*SER_hh_emi_in!K8/SER_hh_num_in!K8)</f>
        <v>5571.5577474938882</v>
      </c>
      <c r="L8" s="100">
        <f>IF(SER_hh_emi_in!L8=0,0,1000000*SER_hh_emi_in!L8/SER_hh_num_in!L8)</f>
        <v>6446.96007956219</v>
      </c>
      <c r="M8" s="100">
        <f>IF(SER_hh_emi_in!M8=0,0,1000000*SER_hh_emi_in!M8/SER_hh_num_in!M8)</f>
        <v>5080.109450292045</v>
      </c>
      <c r="N8" s="100">
        <f>IF(SER_hh_emi_in!N8=0,0,1000000*SER_hh_emi_in!N8/SER_hh_num_in!N8)</f>
        <v>5414.794260981972</v>
      </c>
      <c r="O8" s="100">
        <f>IF(SER_hh_emi_in!O8=0,0,1000000*SER_hh_emi_in!O8/SER_hh_num_in!O8)</f>
        <v>5676.7741282908073</v>
      </c>
      <c r="P8" s="100">
        <f>IF(SER_hh_emi_in!P8=0,0,1000000*SER_hh_emi_in!P8/SER_hh_num_in!P8)</f>
        <v>5025.5781520795063</v>
      </c>
      <c r="Q8" s="100">
        <f>IF(SER_hh_emi_in!Q8=0,0,1000000*SER_hh_emi_in!Q8/SER_hh_num_in!Q8)</f>
        <v>5473.8144097801023</v>
      </c>
    </row>
    <row r="9" spans="1:17" ht="12" customHeight="1" x14ac:dyDescent="0.25">
      <c r="A9" s="88" t="s">
        <v>106</v>
      </c>
      <c r="B9" s="100"/>
      <c r="C9" s="100">
        <f>IF(SER_hh_emi_in!C9=0,0,1000000*SER_hh_emi_in!C9/SER_hh_num_in!C9)</f>
        <v>8686.1592896966667</v>
      </c>
      <c r="D9" s="100">
        <f>IF(SER_hh_emi_in!D9=0,0,1000000*SER_hh_emi_in!D9/SER_hh_num_in!D9)</f>
        <v>8525.4439038213623</v>
      </c>
      <c r="E9" s="100">
        <f>IF(SER_hh_emi_in!E9=0,0,1000000*SER_hh_emi_in!E9/SER_hh_num_in!E9)</f>
        <v>0</v>
      </c>
      <c r="F9" s="100">
        <f>IF(SER_hh_emi_in!F9=0,0,1000000*SER_hh_emi_in!F9/SER_hh_num_in!F9)</f>
        <v>9745.6691051829785</v>
      </c>
      <c r="G9" s="100">
        <f>IF(SER_hh_emi_in!G9=0,0,1000000*SER_hh_emi_in!G9/SER_hh_num_in!G9)</f>
        <v>8854.6704597576609</v>
      </c>
      <c r="H9" s="100">
        <f>IF(SER_hh_emi_in!H9=0,0,1000000*SER_hh_emi_in!H9/SER_hh_num_in!H9)</f>
        <v>11010.303608248287</v>
      </c>
      <c r="I9" s="100">
        <f>IF(SER_hh_emi_in!I9=0,0,1000000*SER_hh_emi_in!I9/SER_hh_num_in!I9)</f>
        <v>7038.9395860683962</v>
      </c>
      <c r="J9" s="100">
        <f>IF(SER_hh_emi_in!J9=0,0,1000000*SER_hh_emi_in!J9/SER_hh_num_in!J9)</f>
        <v>0</v>
      </c>
      <c r="K9" s="100">
        <f>IF(SER_hh_emi_in!K9=0,0,1000000*SER_hh_emi_in!K9/SER_hh_num_in!K9)</f>
        <v>8094.505268606099</v>
      </c>
      <c r="L9" s="100">
        <f>IF(SER_hh_emi_in!L9=0,0,1000000*SER_hh_emi_in!L9/SER_hh_num_in!L9)</f>
        <v>9241.2952968518657</v>
      </c>
      <c r="M9" s="100">
        <f>IF(SER_hh_emi_in!M9=0,0,1000000*SER_hh_emi_in!M9/SER_hh_num_in!M9)</f>
        <v>7582.2271769231384</v>
      </c>
      <c r="N9" s="100">
        <f>IF(SER_hh_emi_in!N9=0,0,1000000*SER_hh_emi_in!N9/SER_hh_num_in!N9)</f>
        <v>8114.7787813216109</v>
      </c>
      <c r="O9" s="100">
        <f>IF(SER_hh_emi_in!O9=0,0,1000000*SER_hh_emi_in!O9/SER_hh_num_in!O9)</f>
        <v>8506.945729271798</v>
      </c>
      <c r="P9" s="100">
        <f>IF(SER_hh_emi_in!P9=0,0,1000000*SER_hh_emi_in!P9/SER_hh_num_in!P9)</f>
        <v>0</v>
      </c>
      <c r="Q9" s="100">
        <f>IF(SER_hh_emi_in!Q9=0,0,1000000*SER_hh_emi_in!Q9/SER_hh_num_in!Q9)</f>
        <v>0</v>
      </c>
    </row>
    <row r="10" spans="1:17" ht="12" customHeight="1" x14ac:dyDescent="0.25">
      <c r="A10" s="88" t="s">
        <v>34</v>
      </c>
      <c r="B10" s="100"/>
      <c r="C10" s="100">
        <f>IF(SER_hh_emi_in!C10=0,0,1000000*SER_hh_emi_in!C10/SER_hh_num_in!C10)</f>
        <v>0</v>
      </c>
      <c r="D10" s="100">
        <f>IF(SER_hh_emi_in!D10=0,0,1000000*SER_hh_emi_in!D10/SER_hh_num_in!D10)</f>
        <v>0</v>
      </c>
      <c r="E10" s="100">
        <f>IF(SER_hh_emi_in!E10=0,0,1000000*SER_hh_emi_in!E10/SER_hh_num_in!E10)</f>
        <v>1748.8955874852347</v>
      </c>
      <c r="F10" s="100">
        <f>IF(SER_hh_emi_in!F10=0,0,1000000*SER_hh_emi_in!F10/SER_hh_num_in!F10)</f>
        <v>2062.0043307442411</v>
      </c>
      <c r="G10" s="100">
        <f>IF(SER_hh_emi_in!G10=0,0,1000000*SER_hh_emi_in!G10/SER_hh_num_in!G10)</f>
        <v>0</v>
      </c>
      <c r="H10" s="100">
        <f>IF(SER_hh_emi_in!H10=0,0,1000000*SER_hh_emi_in!H10/SER_hh_num_in!H10)</f>
        <v>3247.1632021793366</v>
      </c>
      <c r="I10" s="100">
        <f>IF(SER_hh_emi_in!I10=0,0,1000000*SER_hh_emi_in!I10/SER_hh_num_in!I10)</f>
        <v>2883.2045009438671</v>
      </c>
      <c r="J10" s="100">
        <f>IF(SER_hh_emi_in!J10=0,0,1000000*SER_hh_emi_in!J10/SER_hh_num_in!J10)</f>
        <v>0</v>
      </c>
      <c r="K10" s="100">
        <f>IF(SER_hh_emi_in!K10=0,0,1000000*SER_hh_emi_in!K10/SER_hh_num_in!K10)</f>
        <v>0</v>
      </c>
      <c r="L10" s="100">
        <f>IF(SER_hh_emi_in!L10=0,0,1000000*SER_hh_emi_in!L10/SER_hh_num_in!L10)</f>
        <v>0</v>
      </c>
      <c r="M10" s="100">
        <f>IF(SER_hh_emi_in!M10=0,0,1000000*SER_hh_emi_in!M10/SER_hh_num_in!M10)</f>
        <v>0</v>
      </c>
      <c r="N10" s="100">
        <f>IF(SER_hh_emi_in!N10=0,0,1000000*SER_hh_emi_in!N10/SER_hh_num_in!N10)</f>
        <v>0</v>
      </c>
      <c r="O10" s="100">
        <f>IF(SER_hh_emi_in!O10=0,0,1000000*SER_hh_emi_in!O10/SER_hh_num_in!O10)</f>
        <v>0</v>
      </c>
      <c r="P10" s="100">
        <f>IF(SER_hh_emi_in!P10=0,0,1000000*SER_hh_emi_in!P10/SER_hh_num_in!P10)</f>
        <v>0</v>
      </c>
      <c r="Q10" s="100">
        <f>IF(SER_hh_emi_in!Q10=0,0,1000000*SER_hh_emi_in!Q10/SER_hh_num_in!Q10)</f>
        <v>0</v>
      </c>
    </row>
    <row r="11" spans="1:17" ht="12" customHeight="1" x14ac:dyDescent="0.25">
      <c r="A11" s="88" t="s">
        <v>61</v>
      </c>
      <c r="B11" s="100"/>
      <c r="C11" s="100">
        <f>IF(SER_hh_emi_in!C11=0,0,1000000*SER_hh_emi_in!C11/SER_hh_num_in!C11)</f>
        <v>0</v>
      </c>
      <c r="D11" s="100">
        <f>IF(SER_hh_emi_in!D11=0,0,1000000*SER_hh_emi_in!D11/SER_hh_num_in!D11)</f>
        <v>0</v>
      </c>
      <c r="E11" s="100">
        <f>IF(SER_hh_emi_in!E11=0,0,1000000*SER_hh_emi_in!E11/SER_hh_num_in!E11)</f>
        <v>0</v>
      </c>
      <c r="F11" s="100">
        <f>IF(SER_hh_emi_in!F11=0,0,1000000*SER_hh_emi_in!F11/SER_hh_num_in!F11)</f>
        <v>0</v>
      </c>
      <c r="G11" s="100">
        <f>IF(SER_hh_emi_in!G11=0,0,1000000*SER_hh_emi_in!G11/SER_hh_num_in!G11)</f>
        <v>0</v>
      </c>
      <c r="H11" s="100">
        <f>IF(SER_hh_emi_in!H11=0,0,1000000*SER_hh_emi_in!H11/SER_hh_num_in!H11)</f>
        <v>0</v>
      </c>
      <c r="I11" s="100">
        <f>IF(SER_hh_emi_in!I11=0,0,1000000*SER_hh_emi_in!I11/SER_hh_num_in!I11)</f>
        <v>0</v>
      </c>
      <c r="J11" s="100">
        <f>IF(SER_hh_emi_in!J11=0,0,1000000*SER_hh_emi_in!J11/SER_hh_num_in!J11)</f>
        <v>0</v>
      </c>
      <c r="K11" s="100">
        <f>IF(SER_hh_emi_in!K11=0,0,1000000*SER_hh_emi_in!K11/SER_hh_num_in!K11)</f>
        <v>0</v>
      </c>
      <c r="L11" s="100">
        <f>IF(SER_hh_emi_in!L11=0,0,1000000*SER_hh_emi_in!L11/SER_hh_num_in!L11)</f>
        <v>0</v>
      </c>
      <c r="M11" s="100">
        <f>IF(SER_hh_emi_in!M11=0,0,1000000*SER_hh_emi_in!M11/SER_hh_num_in!M11)</f>
        <v>0</v>
      </c>
      <c r="N11" s="100">
        <f>IF(SER_hh_emi_in!N11=0,0,1000000*SER_hh_emi_in!N11/SER_hh_num_in!N11)</f>
        <v>0</v>
      </c>
      <c r="O11" s="100">
        <f>IF(SER_hh_emi_in!O11=0,0,1000000*SER_hh_emi_in!O11/SER_hh_num_in!O11)</f>
        <v>0</v>
      </c>
      <c r="P11" s="100">
        <f>IF(SER_hh_emi_in!P11=0,0,1000000*SER_hh_emi_in!P11/SER_hh_num_in!P11)</f>
        <v>0</v>
      </c>
      <c r="Q11" s="100">
        <f>IF(SER_hh_emi_in!Q11=0,0,1000000*SER_hh_emi_in!Q11/SER_hh_num_in!Q11)</f>
        <v>0</v>
      </c>
    </row>
    <row r="12" spans="1:17" ht="12" customHeight="1" x14ac:dyDescent="0.25">
      <c r="A12" s="88" t="s">
        <v>42</v>
      </c>
      <c r="B12" s="100"/>
      <c r="C12" s="100">
        <f>IF(SER_hh_emi_in!C12=0,0,1000000*SER_hh_emi_in!C12/SER_hh_num_in!C12)</f>
        <v>0</v>
      </c>
      <c r="D12" s="100">
        <f>IF(SER_hh_emi_in!D12=0,0,1000000*SER_hh_emi_in!D12/SER_hh_num_in!D12)</f>
        <v>0</v>
      </c>
      <c r="E12" s="100">
        <f>IF(SER_hh_emi_in!E12=0,0,1000000*SER_hh_emi_in!E12/SER_hh_num_in!E12)</f>
        <v>0</v>
      </c>
      <c r="F12" s="100">
        <f>IF(SER_hh_emi_in!F12=0,0,1000000*SER_hh_emi_in!F12/SER_hh_num_in!F12)</f>
        <v>0</v>
      </c>
      <c r="G12" s="100">
        <f>IF(SER_hh_emi_in!G12=0,0,1000000*SER_hh_emi_in!G12/SER_hh_num_in!G12)</f>
        <v>0</v>
      </c>
      <c r="H12" s="100">
        <f>IF(SER_hh_emi_in!H12=0,0,1000000*SER_hh_emi_in!H12/SER_hh_num_in!H12)</f>
        <v>0</v>
      </c>
      <c r="I12" s="100">
        <f>IF(SER_hh_emi_in!I12=0,0,1000000*SER_hh_emi_in!I12/SER_hh_num_in!I12)</f>
        <v>0</v>
      </c>
      <c r="J12" s="100">
        <f>IF(SER_hh_emi_in!J12=0,0,1000000*SER_hh_emi_in!J12/SER_hh_num_in!J12)</f>
        <v>0</v>
      </c>
      <c r="K12" s="100">
        <f>IF(SER_hh_emi_in!K12=0,0,1000000*SER_hh_emi_in!K12/SER_hh_num_in!K12)</f>
        <v>0</v>
      </c>
      <c r="L12" s="100">
        <f>IF(SER_hh_emi_in!L12=0,0,1000000*SER_hh_emi_in!L12/SER_hh_num_in!L12)</f>
        <v>0</v>
      </c>
      <c r="M12" s="100">
        <f>IF(SER_hh_emi_in!M12=0,0,1000000*SER_hh_emi_in!M12/SER_hh_num_in!M12)</f>
        <v>0</v>
      </c>
      <c r="N12" s="100">
        <f>IF(SER_hh_emi_in!N12=0,0,1000000*SER_hh_emi_in!N12/SER_hh_num_in!N12)</f>
        <v>0</v>
      </c>
      <c r="O12" s="100">
        <f>IF(SER_hh_emi_in!O12=0,0,1000000*SER_hh_emi_in!O12/SER_hh_num_in!O12)</f>
        <v>0</v>
      </c>
      <c r="P12" s="100">
        <f>IF(SER_hh_emi_in!P12=0,0,1000000*SER_hh_emi_in!P12/SER_hh_num_in!P12)</f>
        <v>0</v>
      </c>
      <c r="Q12" s="100">
        <f>IF(SER_hh_emi_in!Q12=0,0,1000000*SER_hh_emi_in!Q12/SER_hh_num_in!Q12)</f>
        <v>0</v>
      </c>
    </row>
    <row r="13" spans="1:17" ht="12" customHeight="1" x14ac:dyDescent="0.25">
      <c r="A13" s="88" t="s">
        <v>105</v>
      </c>
      <c r="B13" s="100"/>
      <c r="C13" s="100">
        <f>IF(SER_hh_emi_in!C13=0,0,1000000*SER_hh_emi_in!C13/SER_hh_num_in!C13)</f>
        <v>0</v>
      </c>
      <c r="D13" s="100">
        <f>IF(SER_hh_emi_in!D13=0,0,1000000*SER_hh_emi_in!D13/SER_hh_num_in!D13)</f>
        <v>0</v>
      </c>
      <c r="E13" s="100">
        <f>IF(SER_hh_emi_in!E13=0,0,1000000*SER_hh_emi_in!E13/SER_hh_num_in!E13)</f>
        <v>0</v>
      </c>
      <c r="F13" s="100">
        <f>IF(SER_hh_emi_in!F13=0,0,1000000*SER_hh_emi_in!F13/SER_hh_num_in!F13)</f>
        <v>0</v>
      </c>
      <c r="G13" s="100">
        <f>IF(SER_hh_emi_in!G13=0,0,1000000*SER_hh_emi_in!G13/SER_hh_num_in!G13)</f>
        <v>0</v>
      </c>
      <c r="H13" s="100">
        <f>IF(SER_hh_emi_in!H13=0,0,1000000*SER_hh_emi_in!H13/SER_hh_num_in!H13)</f>
        <v>0</v>
      </c>
      <c r="I13" s="100">
        <f>IF(SER_hh_emi_in!I13=0,0,1000000*SER_hh_emi_in!I13/SER_hh_num_in!I13)</f>
        <v>0</v>
      </c>
      <c r="J13" s="100">
        <f>IF(SER_hh_emi_in!J13=0,0,1000000*SER_hh_emi_in!J13/SER_hh_num_in!J13)</f>
        <v>0</v>
      </c>
      <c r="K13" s="100">
        <f>IF(SER_hh_emi_in!K13=0,0,1000000*SER_hh_emi_in!K13/SER_hh_num_in!K13)</f>
        <v>0</v>
      </c>
      <c r="L13" s="100">
        <f>IF(SER_hh_emi_in!L13=0,0,1000000*SER_hh_emi_in!L13/SER_hh_num_in!L13)</f>
        <v>0</v>
      </c>
      <c r="M13" s="100">
        <f>IF(SER_hh_emi_in!M13=0,0,1000000*SER_hh_emi_in!M13/SER_hh_num_in!M13)</f>
        <v>0</v>
      </c>
      <c r="N13" s="100">
        <f>IF(SER_hh_emi_in!N13=0,0,1000000*SER_hh_emi_in!N13/SER_hh_num_in!N13)</f>
        <v>0</v>
      </c>
      <c r="O13" s="100">
        <f>IF(SER_hh_emi_in!O13=0,0,1000000*SER_hh_emi_in!O13/SER_hh_num_in!O13)</f>
        <v>0</v>
      </c>
      <c r="P13" s="100">
        <f>IF(SER_hh_emi_in!P13=0,0,1000000*SER_hh_emi_in!P13/SER_hh_num_in!P13)</f>
        <v>0</v>
      </c>
      <c r="Q13" s="100">
        <f>IF(SER_hh_emi_in!Q13=0,0,1000000*SER_hh_emi_in!Q13/SER_hh_num_in!Q13)</f>
        <v>0</v>
      </c>
    </row>
    <row r="14" spans="1:17" ht="12" customHeight="1" x14ac:dyDescent="0.25">
      <c r="A14" s="51" t="s">
        <v>104</v>
      </c>
      <c r="B14" s="22"/>
      <c r="C14" s="22">
        <f>IF(SER_hh_emi_in!C14=0,0,1000000*SER_hh_emi_in!C14/SER_hh_num_in!C14)</f>
        <v>0</v>
      </c>
      <c r="D14" s="22">
        <f>IF(SER_hh_emi_in!D14=0,0,1000000*SER_hh_emi_in!D14/SER_hh_num_in!D14)</f>
        <v>0</v>
      </c>
      <c r="E14" s="22">
        <f>IF(SER_hh_emi_in!E14=0,0,1000000*SER_hh_emi_in!E14/SER_hh_num_in!E14)</f>
        <v>0</v>
      </c>
      <c r="F14" s="22">
        <f>IF(SER_hh_emi_in!F14=0,0,1000000*SER_hh_emi_in!F14/SER_hh_num_in!F14)</f>
        <v>0</v>
      </c>
      <c r="G14" s="22">
        <f>IF(SER_hh_emi_in!G14=0,0,1000000*SER_hh_emi_in!G14/SER_hh_num_in!G14)</f>
        <v>0</v>
      </c>
      <c r="H14" s="22">
        <f>IF(SER_hh_emi_in!H14=0,0,1000000*SER_hh_emi_in!H14/SER_hh_num_in!H14)</f>
        <v>0</v>
      </c>
      <c r="I14" s="22">
        <f>IF(SER_hh_emi_in!I14=0,0,1000000*SER_hh_emi_in!I14/SER_hh_num_in!I14)</f>
        <v>0</v>
      </c>
      <c r="J14" s="22">
        <f>IF(SER_hh_emi_in!J14=0,0,1000000*SER_hh_emi_in!J14/SER_hh_num_in!J14)</f>
        <v>0</v>
      </c>
      <c r="K14" s="22">
        <f>IF(SER_hh_emi_in!K14=0,0,1000000*SER_hh_emi_in!K14/SER_hh_num_in!K14)</f>
        <v>0</v>
      </c>
      <c r="L14" s="22">
        <f>IF(SER_hh_emi_in!L14=0,0,1000000*SER_hh_emi_in!L14/SER_hh_num_in!L14)</f>
        <v>0</v>
      </c>
      <c r="M14" s="22">
        <f>IF(SER_hh_emi_in!M14=0,0,1000000*SER_hh_emi_in!M14/SER_hh_num_in!M14)</f>
        <v>0</v>
      </c>
      <c r="N14" s="22">
        <f>IF(SER_hh_emi_in!N14=0,0,1000000*SER_hh_emi_in!N14/SER_hh_num_in!N14)</f>
        <v>0</v>
      </c>
      <c r="O14" s="22">
        <f>IF(SER_hh_emi_in!O14=0,0,1000000*SER_hh_emi_in!O14/SER_hh_num_in!O14)</f>
        <v>0</v>
      </c>
      <c r="P14" s="22">
        <f>IF(SER_hh_emi_in!P14=0,0,1000000*SER_hh_emi_in!P14/SER_hh_num_in!P14)</f>
        <v>0</v>
      </c>
      <c r="Q14" s="22">
        <f>IF(SER_hh_emi_in!Q14=0,0,1000000*SER_hh_emi_in!Q14/SER_hh_num_in!Q14)</f>
        <v>0</v>
      </c>
    </row>
    <row r="15" spans="1:17" ht="12" customHeight="1" x14ac:dyDescent="0.25">
      <c r="A15" s="105" t="s">
        <v>108</v>
      </c>
      <c r="B15" s="104"/>
      <c r="C15" s="104">
        <f>IF(SER_hh_emi_in!C15=0,0,1000000*SER_hh_emi_in!C15/SER_hh_num_in!C15)</f>
        <v>0</v>
      </c>
      <c r="D15" s="104">
        <f>IF(SER_hh_emi_in!D15=0,0,1000000*SER_hh_emi_in!D15/SER_hh_num_in!D15)</f>
        <v>0</v>
      </c>
      <c r="E15" s="104">
        <f>IF(SER_hh_emi_in!E15=0,0,1000000*SER_hh_emi_in!E15/SER_hh_num_in!E15)</f>
        <v>0</v>
      </c>
      <c r="F15" s="104">
        <f>IF(SER_hh_emi_in!F15=0,0,1000000*SER_hh_emi_in!F15/SER_hh_num_in!F15)</f>
        <v>0</v>
      </c>
      <c r="G15" s="104">
        <f>IF(SER_hh_emi_in!G15=0,0,1000000*SER_hh_emi_in!G15/SER_hh_num_in!G15)</f>
        <v>0</v>
      </c>
      <c r="H15" s="104">
        <f>IF(SER_hh_emi_in!H15=0,0,1000000*SER_hh_emi_in!H15/SER_hh_num_in!H15)</f>
        <v>0</v>
      </c>
      <c r="I15" s="104">
        <f>IF(SER_hh_emi_in!I15=0,0,1000000*SER_hh_emi_in!I15/SER_hh_num_in!I15)</f>
        <v>0</v>
      </c>
      <c r="J15" s="104">
        <f>IF(SER_hh_emi_in!J15=0,0,1000000*SER_hh_emi_in!J15/SER_hh_num_in!J15)</f>
        <v>0</v>
      </c>
      <c r="K15" s="104">
        <f>IF(SER_hh_emi_in!K15=0,0,1000000*SER_hh_emi_in!K15/SER_hh_num_in!K15)</f>
        <v>0</v>
      </c>
      <c r="L15" s="104">
        <f>IF(SER_hh_emi_in!L15=0,0,1000000*SER_hh_emi_in!L15/SER_hh_num_in!L15)</f>
        <v>0</v>
      </c>
      <c r="M15" s="104">
        <f>IF(SER_hh_emi_in!M15=0,0,1000000*SER_hh_emi_in!M15/SER_hh_num_in!M15)</f>
        <v>0</v>
      </c>
      <c r="N15" s="104">
        <f>IF(SER_hh_emi_in!N15=0,0,1000000*SER_hh_emi_in!N15/SER_hh_num_in!N15)</f>
        <v>0</v>
      </c>
      <c r="O15" s="104">
        <f>IF(SER_hh_emi_in!O15=0,0,1000000*SER_hh_emi_in!O15/SER_hh_num_in!O15)</f>
        <v>0</v>
      </c>
      <c r="P15" s="104">
        <f>IF(SER_hh_emi_in!P15=0,0,1000000*SER_hh_emi_in!P15/SER_hh_num_in!P15)</f>
        <v>0</v>
      </c>
      <c r="Q15" s="104">
        <f>IF(SER_hh_emi_in!Q15=0,0,1000000*SER_hh_emi_in!Q15/SER_hh_num_in!Q15)</f>
        <v>0</v>
      </c>
    </row>
    <row r="16" spans="1:17" ht="12.95" customHeight="1" x14ac:dyDescent="0.25">
      <c r="A16" s="90" t="s">
        <v>102</v>
      </c>
      <c r="B16" s="101"/>
      <c r="C16" s="101">
        <f>IF(SER_hh_emi_in!C16=0,0,1000000*SER_hh_emi_in!C16/SER_hh_num_in!C16)</f>
        <v>0.30512237160241762</v>
      </c>
      <c r="D16" s="101">
        <f>IF(SER_hh_emi_in!D16=0,0,1000000*SER_hh_emi_in!D16/SER_hh_num_in!D16)</f>
        <v>0.28650052686267113</v>
      </c>
      <c r="E16" s="101">
        <f>IF(SER_hh_emi_in!E16=0,0,1000000*SER_hh_emi_in!E16/SER_hh_num_in!E16)</f>
        <v>2.5275393718271171</v>
      </c>
      <c r="F16" s="101">
        <f>IF(SER_hh_emi_in!F16=0,0,1000000*SER_hh_emi_in!F16/SER_hh_num_in!F16)</f>
        <v>2.3724412198014062</v>
      </c>
      <c r="G16" s="101">
        <f>IF(SER_hh_emi_in!G16=0,0,1000000*SER_hh_emi_in!G16/SER_hh_num_in!G16)</f>
        <v>2.9568523479700031</v>
      </c>
      <c r="H16" s="101">
        <f>IF(SER_hh_emi_in!H16=0,0,1000000*SER_hh_emi_in!H16/SER_hh_num_in!H16)</f>
        <v>1.7756309269870385</v>
      </c>
      <c r="I16" s="101">
        <f>IF(SER_hh_emi_in!I16=0,0,1000000*SER_hh_emi_in!I16/SER_hh_num_in!I16)</f>
        <v>5.9227380299969061</v>
      </c>
      <c r="J16" s="101">
        <f>IF(SER_hh_emi_in!J16=0,0,1000000*SER_hh_emi_in!J16/SER_hh_num_in!J16)</f>
        <v>5.7474843298632656</v>
      </c>
      <c r="K16" s="101">
        <f>IF(SER_hh_emi_in!K16=0,0,1000000*SER_hh_emi_in!K16/SER_hh_num_in!K16)</f>
        <v>5.1684121142306809</v>
      </c>
      <c r="L16" s="101">
        <f>IF(SER_hh_emi_in!L16=0,0,1000000*SER_hh_emi_in!L16/SER_hh_num_in!L16)</f>
        <v>9.3993053799238595</v>
      </c>
      <c r="M16" s="101">
        <f>IF(SER_hh_emi_in!M16=0,0,1000000*SER_hh_emi_in!M16/SER_hh_num_in!M16)</f>
        <v>3.6563614767715231</v>
      </c>
      <c r="N16" s="101">
        <f>IF(SER_hh_emi_in!N16=0,0,1000000*SER_hh_emi_in!N16/SER_hh_num_in!N16)</f>
        <v>22.384914257828097</v>
      </c>
      <c r="O16" s="101">
        <f>IF(SER_hh_emi_in!O16=0,0,1000000*SER_hh_emi_in!O16/SER_hh_num_in!O16)</f>
        <v>35.296612644727382</v>
      </c>
      <c r="P16" s="101">
        <f>IF(SER_hh_emi_in!P16=0,0,1000000*SER_hh_emi_in!P16/SER_hh_num_in!P16)</f>
        <v>28.542232242610577</v>
      </c>
      <c r="Q16" s="101">
        <f>IF(SER_hh_emi_in!Q16=0,0,1000000*SER_hh_emi_in!Q16/SER_hh_num_in!Q16)</f>
        <v>37.664792953539042</v>
      </c>
    </row>
    <row r="17" spans="1:17" ht="12.95" customHeight="1" x14ac:dyDescent="0.25">
      <c r="A17" s="88" t="s">
        <v>101</v>
      </c>
      <c r="B17" s="103"/>
      <c r="C17" s="103">
        <f>IF(SER_hh_emi_in!C17=0,0,1000000*SER_hh_emi_in!C17/SER_hh_num_in!C17)</f>
        <v>149.9494888740881</v>
      </c>
      <c r="D17" s="103">
        <f>IF(SER_hh_emi_in!D17=0,0,1000000*SER_hh_emi_in!D17/SER_hh_num_in!D17)</f>
        <v>160.54105141275886</v>
      </c>
      <c r="E17" s="103">
        <f>IF(SER_hh_emi_in!E17=0,0,1000000*SER_hh_emi_in!E17/SER_hh_num_in!E17)</f>
        <v>168.44579551546704</v>
      </c>
      <c r="F17" s="103">
        <f>IF(SER_hh_emi_in!F17=0,0,1000000*SER_hh_emi_in!F17/SER_hh_num_in!F17)</f>
        <v>180.37169592010892</v>
      </c>
      <c r="G17" s="103">
        <f>IF(SER_hh_emi_in!G17=0,0,1000000*SER_hh_emi_in!G17/SER_hh_num_in!G17)</f>
        <v>192.34822063412977</v>
      </c>
      <c r="H17" s="103">
        <f>IF(SER_hh_emi_in!H17=0,0,1000000*SER_hh_emi_in!H17/SER_hh_num_in!H17)</f>
        <v>204.59034810626832</v>
      </c>
      <c r="I17" s="103">
        <f>IF(SER_hh_emi_in!I17=0,0,1000000*SER_hh_emi_in!I17/SER_hh_num_in!I17)</f>
        <v>218.93139917974841</v>
      </c>
      <c r="J17" s="103">
        <f>IF(SER_hh_emi_in!J17=0,0,1000000*SER_hh_emi_in!J17/SER_hh_num_in!J17)</f>
        <v>229.43466310082488</v>
      </c>
      <c r="K17" s="103">
        <f>IF(SER_hh_emi_in!K17=0,0,1000000*SER_hh_emi_in!K17/SER_hh_num_in!K17)</f>
        <v>236.81608766732833</v>
      </c>
      <c r="L17" s="103">
        <f>IF(SER_hh_emi_in!L17=0,0,1000000*SER_hh_emi_in!L17/SER_hh_num_in!L17)</f>
        <v>245.00028268138547</v>
      </c>
      <c r="M17" s="103">
        <f>IF(SER_hh_emi_in!M17=0,0,1000000*SER_hh_emi_in!M17/SER_hh_num_in!M17)</f>
        <v>244.77231519384875</v>
      </c>
      <c r="N17" s="103">
        <f>IF(SER_hh_emi_in!N17=0,0,1000000*SER_hh_emi_in!N17/SER_hh_num_in!N17)</f>
        <v>238.63330882394021</v>
      </c>
      <c r="O17" s="103">
        <f>IF(SER_hh_emi_in!O17=0,0,1000000*SER_hh_emi_in!O17/SER_hh_num_in!O17)</f>
        <v>241.15547899707119</v>
      </c>
      <c r="P17" s="103">
        <f>IF(SER_hh_emi_in!P17=0,0,1000000*SER_hh_emi_in!P17/SER_hh_num_in!P17)</f>
        <v>241.49173156524975</v>
      </c>
      <c r="Q17" s="103">
        <f>IF(SER_hh_emi_in!Q17=0,0,1000000*SER_hh_emi_in!Q17/SER_hh_num_in!Q17)</f>
        <v>242.42826380482578</v>
      </c>
    </row>
    <row r="18" spans="1:17" ht="12" customHeight="1" x14ac:dyDescent="0.25">
      <c r="A18" s="88" t="s">
        <v>100</v>
      </c>
      <c r="B18" s="103"/>
      <c r="C18" s="103">
        <f>IF(SER_hh_emi_in!C18=0,0,1000000*SER_hh_emi_in!C18/SER_hh_num_in!C18)</f>
        <v>0</v>
      </c>
      <c r="D18" s="103">
        <f>IF(SER_hh_emi_in!D18=0,0,1000000*SER_hh_emi_in!D18/SER_hh_num_in!D18)</f>
        <v>0</v>
      </c>
      <c r="E18" s="103">
        <f>IF(SER_hh_emi_in!E18=0,0,1000000*SER_hh_emi_in!E18/SER_hh_num_in!E18)</f>
        <v>0</v>
      </c>
      <c r="F18" s="103">
        <f>IF(SER_hh_emi_in!F18=0,0,1000000*SER_hh_emi_in!F18/SER_hh_num_in!F18)</f>
        <v>0</v>
      </c>
      <c r="G18" s="103">
        <f>IF(SER_hh_emi_in!G18=0,0,1000000*SER_hh_emi_in!G18/SER_hh_num_in!G18)</f>
        <v>0</v>
      </c>
      <c r="H18" s="103">
        <f>IF(SER_hh_emi_in!H18=0,0,1000000*SER_hh_emi_in!H18/SER_hh_num_in!H18)</f>
        <v>0</v>
      </c>
      <c r="I18" s="103">
        <f>IF(SER_hh_emi_in!I18=0,0,1000000*SER_hh_emi_in!I18/SER_hh_num_in!I18)</f>
        <v>0</v>
      </c>
      <c r="J18" s="103">
        <f>IF(SER_hh_emi_in!J18=0,0,1000000*SER_hh_emi_in!J18/SER_hh_num_in!J18)</f>
        <v>0</v>
      </c>
      <c r="K18" s="103">
        <f>IF(SER_hh_emi_in!K18=0,0,1000000*SER_hh_emi_in!K18/SER_hh_num_in!K18)</f>
        <v>0</v>
      </c>
      <c r="L18" s="103">
        <f>IF(SER_hh_emi_in!L18=0,0,1000000*SER_hh_emi_in!L18/SER_hh_num_in!L18)</f>
        <v>0</v>
      </c>
      <c r="M18" s="103">
        <f>IF(SER_hh_emi_in!M18=0,0,1000000*SER_hh_emi_in!M18/SER_hh_num_in!M18)</f>
        <v>0</v>
      </c>
      <c r="N18" s="103">
        <f>IF(SER_hh_emi_in!N18=0,0,1000000*SER_hh_emi_in!N18/SER_hh_num_in!N18)</f>
        <v>0</v>
      </c>
      <c r="O18" s="103">
        <f>IF(SER_hh_emi_in!O18=0,0,1000000*SER_hh_emi_in!O18/SER_hh_num_in!O18)</f>
        <v>0</v>
      </c>
      <c r="P18" s="103">
        <f>IF(SER_hh_emi_in!P18=0,0,1000000*SER_hh_emi_in!P18/SER_hh_num_in!P18)</f>
        <v>0</v>
      </c>
      <c r="Q18" s="103">
        <f>IF(SER_hh_emi_in!Q18=0,0,1000000*SER_hh_emi_in!Q18/SER_hh_num_in!Q18)</f>
        <v>0</v>
      </c>
    </row>
    <row r="19" spans="1:17" ht="12.95" customHeight="1" x14ac:dyDescent="0.25">
      <c r="A19" s="90" t="s">
        <v>47</v>
      </c>
      <c r="B19" s="101"/>
      <c r="C19" s="101">
        <f>IF(SER_hh_emi_in!C19=0,0,1000000*SER_hh_emi_in!C19/SER_hh_num_in!C19)</f>
        <v>2285.9732389596375</v>
      </c>
      <c r="D19" s="101">
        <f>IF(SER_hh_emi_in!D19=0,0,1000000*SER_hh_emi_in!D19/SER_hh_num_in!D19)</f>
        <v>2002.407724714777</v>
      </c>
      <c r="E19" s="101">
        <f>IF(SER_hh_emi_in!E19=0,0,1000000*SER_hh_emi_in!E19/SER_hh_num_in!E19)</f>
        <v>212.01529921858051</v>
      </c>
      <c r="F19" s="101">
        <f>IF(SER_hh_emi_in!F19=0,0,1000000*SER_hh_emi_in!F19/SER_hh_num_in!F19)</f>
        <v>643.66365481554112</v>
      </c>
      <c r="G19" s="101">
        <f>IF(SER_hh_emi_in!G19=0,0,1000000*SER_hh_emi_in!G19/SER_hh_num_in!G19)</f>
        <v>1908.8691130821176</v>
      </c>
      <c r="H19" s="101">
        <f>IF(SER_hh_emi_in!H19=0,0,1000000*SER_hh_emi_in!H19/SER_hh_num_in!H19)</f>
        <v>1450.680657534989</v>
      </c>
      <c r="I19" s="101">
        <f>IF(SER_hh_emi_in!I19=0,0,1000000*SER_hh_emi_in!I19/SER_hh_num_in!I19)</f>
        <v>1014.2273864975923</v>
      </c>
      <c r="J19" s="101">
        <f>IF(SER_hh_emi_in!J19=0,0,1000000*SER_hh_emi_in!J19/SER_hh_num_in!J19)</f>
        <v>1361.7119413894377</v>
      </c>
      <c r="K19" s="101">
        <f>IF(SER_hh_emi_in!K19=0,0,1000000*SER_hh_emi_in!K19/SER_hh_num_in!K19)</f>
        <v>1483.8878264224818</v>
      </c>
      <c r="L19" s="101">
        <f>IF(SER_hh_emi_in!L19=0,0,1000000*SER_hh_emi_in!L19/SER_hh_num_in!L19)</f>
        <v>1341.6172882808796</v>
      </c>
      <c r="M19" s="101">
        <f>IF(SER_hh_emi_in!M19=0,0,1000000*SER_hh_emi_in!M19/SER_hh_num_in!M19)</f>
        <v>1672.6316268291114</v>
      </c>
      <c r="N19" s="101">
        <f>IF(SER_hh_emi_in!N19=0,0,1000000*SER_hh_emi_in!N19/SER_hh_num_in!N19)</f>
        <v>1229.2937061367861</v>
      </c>
      <c r="O19" s="101">
        <f>IF(SER_hh_emi_in!O19=0,0,1000000*SER_hh_emi_in!O19/SER_hh_num_in!O19)</f>
        <v>838.24609718422619</v>
      </c>
      <c r="P19" s="101">
        <f>IF(SER_hh_emi_in!P19=0,0,1000000*SER_hh_emi_in!P19/SER_hh_num_in!P19)</f>
        <v>1856.3052257113784</v>
      </c>
      <c r="Q19" s="101">
        <f>IF(SER_hh_emi_in!Q19=0,0,1000000*SER_hh_emi_in!Q19/SER_hh_num_in!Q19)</f>
        <v>1587.4959255564393</v>
      </c>
    </row>
    <row r="20" spans="1:17" ht="12" customHeight="1" x14ac:dyDescent="0.25">
      <c r="A20" s="88" t="s">
        <v>38</v>
      </c>
      <c r="B20" s="100"/>
      <c r="C20" s="100">
        <f>IF(SER_hh_emi_in!C20=0,0,1000000*SER_hh_emi_in!C20/SER_hh_num_in!C20)</f>
        <v>0</v>
      </c>
      <c r="D20" s="100">
        <f>IF(SER_hh_emi_in!D20=0,0,1000000*SER_hh_emi_in!D20/SER_hh_num_in!D20)</f>
        <v>0</v>
      </c>
      <c r="E20" s="100">
        <f>IF(SER_hh_emi_in!E20=0,0,1000000*SER_hh_emi_in!E20/SER_hh_num_in!E20)</f>
        <v>0</v>
      </c>
      <c r="F20" s="100">
        <f>IF(SER_hh_emi_in!F20=0,0,1000000*SER_hh_emi_in!F20/SER_hh_num_in!F20)</f>
        <v>0</v>
      </c>
      <c r="G20" s="100">
        <f>IF(SER_hh_emi_in!G20=0,0,1000000*SER_hh_emi_in!G20/SER_hh_num_in!G20)</f>
        <v>0</v>
      </c>
      <c r="H20" s="100">
        <f>IF(SER_hh_emi_in!H20=0,0,1000000*SER_hh_emi_in!H20/SER_hh_num_in!H20)</f>
        <v>0</v>
      </c>
      <c r="I20" s="100">
        <f>IF(SER_hh_emi_in!I20=0,0,1000000*SER_hh_emi_in!I20/SER_hh_num_in!I20)</f>
        <v>0</v>
      </c>
      <c r="J20" s="100">
        <f>IF(SER_hh_emi_in!J20=0,0,1000000*SER_hh_emi_in!J20/SER_hh_num_in!J20)</f>
        <v>0</v>
      </c>
      <c r="K20" s="100">
        <f>IF(SER_hh_emi_in!K20=0,0,1000000*SER_hh_emi_in!K20/SER_hh_num_in!K20)</f>
        <v>0</v>
      </c>
      <c r="L20" s="100">
        <f>IF(SER_hh_emi_in!L20=0,0,1000000*SER_hh_emi_in!L20/SER_hh_num_in!L20)</f>
        <v>0</v>
      </c>
      <c r="M20" s="100">
        <f>IF(SER_hh_emi_in!M20=0,0,1000000*SER_hh_emi_in!M20/SER_hh_num_in!M20)</f>
        <v>0</v>
      </c>
      <c r="N20" s="100">
        <f>IF(SER_hh_emi_in!N20=0,0,1000000*SER_hh_emi_in!N20/SER_hh_num_in!N20)</f>
        <v>0</v>
      </c>
      <c r="O20" s="100">
        <f>IF(SER_hh_emi_in!O20=0,0,1000000*SER_hh_emi_in!O20/SER_hh_num_in!O20)</f>
        <v>0</v>
      </c>
      <c r="P20" s="100">
        <f>IF(SER_hh_emi_in!P20=0,0,1000000*SER_hh_emi_in!P20/SER_hh_num_in!P20)</f>
        <v>0</v>
      </c>
      <c r="Q20" s="100">
        <f>IF(SER_hh_emi_in!Q20=0,0,1000000*SER_hh_emi_in!Q20/SER_hh_num_in!Q20)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IF(SER_hh_emi_in!C21=0,0,1000000*SER_hh_emi_in!C21/SER_hh_num_in!C21)</f>
        <v>2245.5013986472077</v>
      </c>
      <c r="D21" s="100">
        <f>IF(SER_hh_emi_in!D21=0,0,1000000*SER_hh_emi_in!D21/SER_hh_num_in!D21)</f>
        <v>2245.8786922987156</v>
      </c>
      <c r="E21" s="100">
        <f>IF(SER_hh_emi_in!E21=0,0,1000000*SER_hh_emi_in!E21/SER_hh_num_in!E21)</f>
        <v>2248.643817629586</v>
      </c>
      <c r="F21" s="100">
        <f>IF(SER_hh_emi_in!F21=0,0,1000000*SER_hh_emi_in!F21/SER_hh_num_in!F21)</f>
        <v>2242.6467626604426</v>
      </c>
      <c r="G21" s="100">
        <f>IF(SER_hh_emi_in!G21=0,0,1000000*SER_hh_emi_in!G21/SER_hh_num_in!G21)</f>
        <v>2197.7868309475166</v>
      </c>
      <c r="H21" s="100">
        <f>IF(SER_hh_emi_in!H21=0,0,1000000*SER_hh_emi_in!H21/SER_hh_num_in!H21)</f>
        <v>2218.7182442667045</v>
      </c>
      <c r="I21" s="100">
        <f>IF(SER_hh_emi_in!I21=0,0,1000000*SER_hh_emi_in!I21/SER_hh_num_in!I21)</f>
        <v>1516.6421852802546</v>
      </c>
      <c r="J21" s="100">
        <f>IF(SER_hh_emi_in!J21=0,0,1000000*SER_hh_emi_in!J21/SER_hh_num_in!J21)</f>
        <v>0</v>
      </c>
      <c r="K21" s="100">
        <f>IF(SER_hh_emi_in!K21=0,0,1000000*SER_hh_emi_in!K21/SER_hh_num_in!K21)</f>
        <v>1507.8240984821155</v>
      </c>
      <c r="L21" s="100">
        <f>IF(SER_hh_emi_in!L21=0,0,1000000*SER_hh_emi_in!L21/SER_hh_num_in!L21)</f>
        <v>1483.5629798254643</v>
      </c>
      <c r="M21" s="100">
        <f>IF(SER_hh_emi_in!M21=0,0,1000000*SER_hh_emi_in!M21/SER_hh_num_in!M21)</f>
        <v>2182.6719068987509</v>
      </c>
      <c r="N21" s="100">
        <f>IF(SER_hh_emi_in!N21=0,0,1000000*SER_hh_emi_in!N21/SER_hh_num_in!N21)</f>
        <v>0</v>
      </c>
      <c r="O21" s="100">
        <f>IF(SER_hh_emi_in!O21=0,0,1000000*SER_hh_emi_in!O21/SER_hh_num_in!O21)</f>
        <v>0</v>
      </c>
      <c r="P21" s="100">
        <f>IF(SER_hh_emi_in!P21=0,0,1000000*SER_hh_emi_in!P21/SER_hh_num_in!P21)</f>
        <v>2146.0571545946041</v>
      </c>
      <c r="Q21" s="100">
        <f>IF(SER_hh_emi_in!Q21=0,0,1000000*SER_hh_emi_in!Q21/SER_hh_num_in!Q21)</f>
        <v>0</v>
      </c>
    </row>
    <row r="22" spans="1:17" ht="12" customHeight="1" x14ac:dyDescent="0.25">
      <c r="A22" s="88" t="s">
        <v>99</v>
      </c>
      <c r="B22" s="100"/>
      <c r="C22" s="100">
        <f>IF(SER_hh_emi_in!C22=0,0,1000000*SER_hh_emi_in!C22/SER_hh_num_in!C22)</f>
        <v>2702.5326304565665</v>
      </c>
      <c r="D22" s="100">
        <f>IF(SER_hh_emi_in!D22=0,0,1000000*SER_hh_emi_in!D22/SER_hh_num_in!D22)</f>
        <v>2682.1106487175953</v>
      </c>
      <c r="E22" s="100">
        <f>IF(SER_hh_emi_in!E22=0,0,1000000*SER_hh_emi_in!E22/SER_hh_num_in!E22)</f>
        <v>2671.2690220495306</v>
      </c>
      <c r="F22" s="100">
        <f>IF(SER_hh_emi_in!F22=0,0,1000000*SER_hh_emi_in!F22/SER_hh_num_in!F22)</f>
        <v>2619.8600381147139</v>
      </c>
      <c r="G22" s="100">
        <f>IF(SER_hh_emi_in!G22=0,0,1000000*SER_hh_emi_in!G22/SER_hh_num_in!G22)</f>
        <v>2545.4330326599902</v>
      </c>
      <c r="H22" s="100">
        <f>IF(SER_hh_emi_in!H22=0,0,1000000*SER_hh_emi_in!H22/SER_hh_num_in!H22)</f>
        <v>2596.93354252571</v>
      </c>
      <c r="I22" s="100">
        <f>IF(SER_hh_emi_in!I22=0,0,1000000*SER_hh_emi_in!I22/SER_hh_num_in!I22)</f>
        <v>2453.9963452286147</v>
      </c>
      <c r="J22" s="100">
        <f>IF(SER_hh_emi_in!J22=0,0,1000000*SER_hh_emi_in!J22/SER_hh_num_in!J22)</f>
        <v>2542.139991892469</v>
      </c>
      <c r="K22" s="100">
        <f>IF(SER_hh_emi_in!K22=0,0,1000000*SER_hh_emi_in!K22/SER_hh_num_in!K22)</f>
        <v>2500.9137697130313</v>
      </c>
      <c r="L22" s="100">
        <f>IF(SER_hh_emi_in!L22=0,0,1000000*SER_hh_emi_in!L22/SER_hh_num_in!L22)</f>
        <v>2426.6281794744873</v>
      </c>
      <c r="M22" s="100">
        <f>IF(SER_hh_emi_in!M22=0,0,1000000*SER_hh_emi_in!M22/SER_hh_num_in!M22)</f>
        <v>2552.4221755747826</v>
      </c>
      <c r="N22" s="100">
        <f>IF(SER_hh_emi_in!N22=0,0,1000000*SER_hh_emi_in!N22/SER_hh_num_in!N22)</f>
        <v>2581.841682385269</v>
      </c>
      <c r="O22" s="100">
        <f>IF(SER_hh_emi_in!O22=0,0,1000000*SER_hh_emi_in!O22/SER_hh_num_in!O22)</f>
        <v>2597.6965187718279</v>
      </c>
      <c r="P22" s="100">
        <f>IF(SER_hh_emi_in!P22=0,0,1000000*SER_hh_emi_in!P22/SER_hh_num_in!P22)</f>
        <v>2581.8492244236572</v>
      </c>
      <c r="Q22" s="100">
        <f>IF(SER_hh_emi_in!Q22=0,0,1000000*SER_hh_emi_in!Q22/SER_hh_num_in!Q22)</f>
        <v>2605.9731186441122</v>
      </c>
    </row>
    <row r="23" spans="1:17" ht="12" customHeight="1" x14ac:dyDescent="0.25">
      <c r="A23" s="88" t="s">
        <v>98</v>
      </c>
      <c r="B23" s="100"/>
      <c r="C23" s="100">
        <f>IF(SER_hh_emi_in!C23=0,0,1000000*SER_hh_emi_in!C23/SER_hh_num_in!C23)</f>
        <v>1912.9308652898649</v>
      </c>
      <c r="D23" s="100">
        <f>IF(SER_hh_emi_in!D23=0,0,1000000*SER_hh_emi_in!D23/SER_hh_num_in!D23)</f>
        <v>1898.2801470260667</v>
      </c>
      <c r="E23" s="100">
        <f>IF(SER_hh_emi_in!E23=0,0,1000000*SER_hh_emi_in!E23/SER_hh_num_in!E23)</f>
        <v>1861.6781120807509</v>
      </c>
      <c r="F23" s="100">
        <f>IF(SER_hh_emi_in!F23=0,0,1000000*SER_hh_emi_in!F23/SER_hh_num_in!F23)</f>
        <v>1777.4497448103075</v>
      </c>
      <c r="G23" s="100">
        <f>IF(SER_hh_emi_in!G23=0,0,1000000*SER_hh_emi_in!G23/SER_hh_num_in!G23)</f>
        <v>1778.4548603697617</v>
      </c>
      <c r="H23" s="100">
        <f>IF(SER_hh_emi_in!H23=0,0,1000000*SER_hh_emi_in!H23/SER_hh_num_in!H23)</f>
        <v>1820.9029054613225</v>
      </c>
      <c r="I23" s="100">
        <f>IF(SER_hh_emi_in!I23=0,0,1000000*SER_hh_emi_in!I23/SER_hh_num_in!I23)</f>
        <v>1715.0020840424772</v>
      </c>
      <c r="J23" s="100">
        <f>IF(SER_hh_emi_in!J23=0,0,1000000*SER_hh_emi_in!J23/SER_hh_num_in!J23)</f>
        <v>1763.0229735714493</v>
      </c>
      <c r="K23" s="100">
        <f>IF(SER_hh_emi_in!K23=0,0,1000000*SER_hh_emi_in!K23/SER_hh_num_in!K23)</f>
        <v>1731.2531702417252</v>
      </c>
      <c r="L23" s="100">
        <f>IF(SER_hh_emi_in!L23=0,0,1000000*SER_hh_emi_in!L23/SER_hh_num_in!L23)</f>
        <v>1682.6165742520038</v>
      </c>
      <c r="M23" s="100">
        <f>IF(SER_hh_emi_in!M23=0,0,1000000*SER_hh_emi_in!M23/SER_hh_num_in!M23)</f>
        <v>1706.7781041235198</v>
      </c>
      <c r="N23" s="100">
        <f>IF(SER_hh_emi_in!N23=0,0,1000000*SER_hh_emi_in!N23/SER_hh_num_in!N23)</f>
        <v>1691.7658123391557</v>
      </c>
      <c r="O23" s="100">
        <f>IF(SER_hh_emi_in!O23=0,0,1000000*SER_hh_emi_in!O23/SER_hh_num_in!O23)</f>
        <v>1696.6930583032986</v>
      </c>
      <c r="P23" s="100">
        <f>IF(SER_hh_emi_in!P23=0,0,1000000*SER_hh_emi_in!P23/SER_hh_num_in!P23)</f>
        <v>1660.16990014353</v>
      </c>
      <c r="Q23" s="100">
        <f>IF(SER_hh_emi_in!Q23=0,0,1000000*SER_hh_emi_in!Q23/SER_hh_num_in!Q23)</f>
        <v>1667.5274225644105</v>
      </c>
    </row>
    <row r="24" spans="1:17" ht="12" customHeight="1" x14ac:dyDescent="0.25">
      <c r="A24" s="88" t="s">
        <v>34</v>
      </c>
      <c r="B24" s="100"/>
      <c r="C24" s="100">
        <f>IF(SER_hh_emi_in!C24=0,0,1000000*SER_hh_emi_in!C24/SER_hh_num_in!C24)</f>
        <v>0</v>
      </c>
      <c r="D24" s="100">
        <f>IF(SER_hh_emi_in!D24=0,0,1000000*SER_hh_emi_in!D24/SER_hh_num_in!D24)</f>
        <v>0</v>
      </c>
      <c r="E24" s="100">
        <f>IF(SER_hh_emi_in!E24=0,0,1000000*SER_hh_emi_in!E24/SER_hh_num_in!E24)</f>
        <v>0</v>
      </c>
      <c r="F24" s="100">
        <f>IF(SER_hh_emi_in!F24=0,0,1000000*SER_hh_emi_in!F24/SER_hh_num_in!F24)</f>
        <v>0</v>
      </c>
      <c r="G24" s="100">
        <f>IF(SER_hh_emi_in!G24=0,0,1000000*SER_hh_emi_in!G24/SER_hh_num_in!G24)</f>
        <v>0</v>
      </c>
      <c r="H24" s="100">
        <f>IF(SER_hh_emi_in!H24=0,0,1000000*SER_hh_emi_in!H24/SER_hh_num_in!H24)</f>
        <v>0</v>
      </c>
      <c r="I24" s="100">
        <f>IF(SER_hh_emi_in!I24=0,0,1000000*SER_hh_emi_in!I24/SER_hh_num_in!I24)</f>
        <v>0</v>
      </c>
      <c r="J24" s="100">
        <f>IF(SER_hh_emi_in!J24=0,0,1000000*SER_hh_emi_in!J24/SER_hh_num_in!J24)</f>
        <v>0</v>
      </c>
      <c r="K24" s="100">
        <f>IF(SER_hh_emi_in!K24=0,0,1000000*SER_hh_emi_in!K24/SER_hh_num_in!K24)</f>
        <v>0</v>
      </c>
      <c r="L24" s="100">
        <f>IF(SER_hh_emi_in!L24=0,0,1000000*SER_hh_emi_in!L24/SER_hh_num_in!L24)</f>
        <v>0</v>
      </c>
      <c r="M24" s="100">
        <f>IF(SER_hh_emi_in!M24=0,0,1000000*SER_hh_emi_in!M24/SER_hh_num_in!M24)</f>
        <v>0</v>
      </c>
      <c r="N24" s="100">
        <f>IF(SER_hh_emi_in!N24=0,0,1000000*SER_hh_emi_in!N24/SER_hh_num_in!N24)</f>
        <v>0</v>
      </c>
      <c r="O24" s="100">
        <f>IF(SER_hh_emi_in!O24=0,0,1000000*SER_hh_emi_in!O24/SER_hh_num_in!O24)</f>
        <v>0</v>
      </c>
      <c r="P24" s="100">
        <f>IF(SER_hh_emi_in!P24=0,0,1000000*SER_hh_emi_in!P24/SER_hh_num_in!P24)</f>
        <v>0</v>
      </c>
      <c r="Q24" s="100">
        <f>IF(SER_hh_emi_in!Q24=0,0,1000000*SER_hh_emi_in!Q24/SER_hh_num_in!Q24)</f>
        <v>0</v>
      </c>
    </row>
    <row r="25" spans="1:17" ht="12" customHeight="1" x14ac:dyDescent="0.25">
      <c r="A25" s="88" t="s">
        <v>42</v>
      </c>
      <c r="B25" s="100"/>
      <c r="C25" s="100">
        <f>IF(SER_hh_emi_in!C25=0,0,1000000*SER_hh_emi_in!C25/SER_hh_num_in!C25)</f>
        <v>0</v>
      </c>
      <c r="D25" s="100">
        <f>IF(SER_hh_emi_in!D25=0,0,1000000*SER_hh_emi_in!D25/SER_hh_num_in!D25)</f>
        <v>0</v>
      </c>
      <c r="E25" s="100">
        <f>IF(SER_hh_emi_in!E25=0,0,1000000*SER_hh_emi_in!E25/SER_hh_num_in!E25)</f>
        <v>0</v>
      </c>
      <c r="F25" s="100">
        <f>IF(SER_hh_emi_in!F25=0,0,1000000*SER_hh_emi_in!F25/SER_hh_num_in!F25)</f>
        <v>0</v>
      </c>
      <c r="G25" s="100">
        <f>IF(SER_hh_emi_in!G25=0,0,1000000*SER_hh_emi_in!G25/SER_hh_num_in!G25)</f>
        <v>0</v>
      </c>
      <c r="H25" s="100">
        <f>IF(SER_hh_emi_in!H25=0,0,1000000*SER_hh_emi_in!H25/SER_hh_num_in!H25)</f>
        <v>0</v>
      </c>
      <c r="I25" s="100">
        <f>IF(SER_hh_emi_in!I25=0,0,1000000*SER_hh_emi_in!I25/SER_hh_num_in!I25)</f>
        <v>0</v>
      </c>
      <c r="J25" s="100">
        <f>IF(SER_hh_emi_in!J25=0,0,1000000*SER_hh_emi_in!J25/SER_hh_num_in!J25)</f>
        <v>0</v>
      </c>
      <c r="K25" s="100">
        <f>IF(SER_hh_emi_in!K25=0,0,1000000*SER_hh_emi_in!K25/SER_hh_num_in!K25)</f>
        <v>0</v>
      </c>
      <c r="L25" s="100">
        <f>IF(SER_hh_emi_in!L25=0,0,1000000*SER_hh_emi_in!L25/SER_hh_num_in!L25)</f>
        <v>0</v>
      </c>
      <c r="M25" s="100">
        <f>IF(SER_hh_emi_in!M25=0,0,1000000*SER_hh_emi_in!M25/SER_hh_num_in!M25)</f>
        <v>0</v>
      </c>
      <c r="N25" s="100">
        <f>IF(SER_hh_emi_in!N25=0,0,1000000*SER_hh_emi_in!N25/SER_hh_num_in!N25)</f>
        <v>0</v>
      </c>
      <c r="O25" s="100">
        <f>IF(SER_hh_emi_in!O25=0,0,1000000*SER_hh_emi_in!O25/SER_hh_num_in!O25)</f>
        <v>0</v>
      </c>
      <c r="P25" s="100">
        <f>IF(SER_hh_emi_in!P25=0,0,1000000*SER_hh_emi_in!P25/SER_hh_num_in!P25)</f>
        <v>0</v>
      </c>
      <c r="Q25" s="100">
        <f>IF(SER_hh_emi_in!Q25=0,0,1000000*SER_hh_emi_in!Q25/SER_hh_num_in!Q25)</f>
        <v>0</v>
      </c>
    </row>
    <row r="26" spans="1:17" ht="12" customHeight="1" x14ac:dyDescent="0.25">
      <c r="A26" s="88" t="s">
        <v>30</v>
      </c>
      <c r="B26" s="22"/>
      <c r="C26" s="22">
        <f>IF(SER_hh_emi_in!C26=0,0,1000000*SER_hh_emi_in!C26/SER_hh_num_in!C26)</f>
        <v>0</v>
      </c>
      <c r="D26" s="22">
        <f>IF(SER_hh_emi_in!D26=0,0,1000000*SER_hh_emi_in!D26/SER_hh_num_in!D26)</f>
        <v>0</v>
      </c>
      <c r="E26" s="22">
        <f>IF(SER_hh_emi_in!E26=0,0,1000000*SER_hh_emi_in!E26/SER_hh_num_in!E26)</f>
        <v>0</v>
      </c>
      <c r="F26" s="22">
        <f>IF(SER_hh_emi_in!F26=0,0,1000000*SER_hh_emi_in!F26/SER_hh_num_in!F26)</f>
        <v>0</v>
      </c>
      <c r="G26" s="22">
        <f>IF(SER_hh_emi_in!G26=0,0,1000000*SER_hh_emi_in!G26/SER_hh_num_in!G26)</f>
        <v>0</v>
      </c>
      <c r="H26" s="22">
        <f>IF(SER_hh_emi_in!H26=0,0,1000000*SER_hh_emi_in!H26/SER_hh_num_in!H26)</f>
        <v>0</v>
      </c>
      <c r="I26" s="22">
        <f>IF(SER_hh_emi_in!I26=0,0,1000000*SER_hh_emi_in!I26/SER_hh_num_in!I26)</f>
        <v>0</v>
      </c>
      <c r="J26" s="22">
        <f>IF(SER_hh_emi_in!J26=0,0,1000000*SER_hh_emi_in!J26/SER_hh_num_in!J26)</f>
        <v>0</v>
      </c>
      <c r="K26" s="22">
        <f>IF(SER_hh_emi_in!K26=0,0,1000000*SER_hh_emi_in!K26/SER_hh_num_in!K26)</f>
        <v>0</v>
      </c>
      <c r="L26" s="22">
        <f>IF(SER_hh_emi_in!L26=0,0,1000000*SER_hh_emi_in!L26/SER_hh_num_in!L26)</f>
        <v>0</v>
      </c>
      <c r="M26" s="22">
        <f>IF(SER_hh_emi_in!M26=0,0,1000000*SER_hh_emi_in!M26/SER_hh_num_in!M26)</f>
        <v>0</v>
      </c>
      <c r="N26" s="22">
        <f>IF(SER_hh_emi_in!N26=0,0,1000000*SER_hh_emi_in!N26/SER_hh_num_in!N26)</f>
        <v>0</v>
      </c>
      <c r="O26" s="22">
        <f>IF(SER_hh_emi_in!O26=0,0,1000000*SER_hh_emi_in!O26/SER_hh_num_in!O26)</f>
        <v>0</v>
      </c>
      <c r="P26" s="22">
        <f>IF(SER_hh_emi_in!P26=0,0,1000000*SER_hh_emi_in!P26/SER_hh_num_in!P26)</f>
        <v>0</v>
      </c>
      <c r="Q26" s="22">
        <f>IF(SER_hh_emi_in!Q26=0,0,1000000*SER_hh_emi_in!Q26/SER_hh_num_in!Q26)</f>
        <v>0</v>
      </c>
    </row>
    <row r="27" spans="1:17" ht="12" customHeight="1" x14ac:dyDescent="0.25">
      <c r="A27" s="93" t="s">
        <v>114</v>
      </c>
      <c r="B27" s="121"/>
      <c r="C27" s="116">
        <f>IF(SER_hh_emi_in!C27=0,0,1000000*SER_hh_emi_in!C27/SER_hh_num_in!C19)</f>
        <v>0</v>
      </c>
      <c r="D27" s="116">
        <f>IF(SER_hh_emi_in!D27=0,0,1000000*SER_hh_emi_in!D27/SER_hh_num_in!D19)</f>
        <v>0</v>
      </c>
      <c r="E27" s="116">
        <f>IF(SER_hh_emi_in!E27=0,0,1000000*SER_hh_emi_in!E27/SER_hh_num_in!E19)</f>
        <v>0</v>
      </c>
      <c r="F27" s="116">
        <f>IF(SER_hh_emi_in!F27=0,0,1000000*SER_hh_emi_in!F27/SER_hh_num_in!F19)</f>
        <v>0</v>
      </c>
      <c r="G27" s="116">
        <f>IF(SER_hh_emi_in!G27=0,0,1000000*SER_hh_emi_in!G27/SER_hh_num_in!G19)</f>
        <v>0</v>
      </c>
      <c r="H27" s="116">
        <f>IF(SER_hh_emi_in!H27=0,0,1000000*SER_hh_emi_in!H27/SER_hh_num_in!H19)</f>
        <v>0</v>
      </c>
      <c r="I27" s="116">
        <f>IF(SER_hh_emi_in!I27=0,0,1000000*SER_hh_emi_in!I27/SER_hh_num_in!I19)</f>
        <v>0</v>
      </c>
      <c r="J27" s="116">
        <f>IF(SER_hh_emi_in!J27=0,0,1000000*SER_hh_emi_in!J27/SER_hh_num_in!J19)</f>
        <v>0</v>
      </c>
      <c r="K27" s="116">
        <f>IF(SER_hh_emi_in!K27=0,0,1000000*SER_hh_emi_in!K27/SER_hh_num_in!K19)</f>
        <v>0</v>
      </c>
      <c r="L27" s="116">
        <f>IF(SER_hh_emi_in!L27=0,0,1000000*SER_hh_emi_in!L27/SER_hh_num_in!L19)</f>
        <v>0</v>
      </c>
      <c r="M27" s="116">
        <f>IF(SER_hh_emi_in!M27=0,0,1000000*SER_hh_emi_in!M27/SER_hh_num_in!M19)</f>
        <v>0</v>
      </c>
      <c r="N27" s="116">
        <f>IF(SER_hh_emi_in!N27=0,0,1000000*SER_hh_emi_in!N27/SER_hh_num_in!N19)</f>
        <v>0</v>
      </c>
      <c r="O27" s="116">
        <f>IF(SER_hh_emi_in!O27=0,0,1000000*SER_hh_emi_in!O27/SER_hh_num_in!O19)</f>
        <v>0</v>
      </c>
      <c r="P27" s="116">
        <f>IF(SER_hh_emi_in!P27=0,0,1000000*SER_hh_emi_in!P27/SER_hh_num_in!P19)</f>
        <v>0</v>
      </c>
      <c r="Q27" s="116">
        <f>IF(SER_hh_emi_in!Q27=0,0,1000000*SER_hh_emi_in!Q27/SER_hh_num_in!Q19)</f>
        <v>0</v>
      </c>
    </row>
    <row r="28" spans="1:17" ht="12" customHeight="1" x14ac:dyDescent="0.25">
      <c r="A28" s="91" t="s">
        <v>113</v>
      </c>
      <c r="B28" s="18"/>
      <c r="C28" s="117">
        <f>IF(SER_hh_emi_in!C27=0,0,1000000*SER_hh_emi_in!C27/SER_hh_num_in!C27)</f>
        <v>0</v>
      </c>
      <c r="D28" s="117">
        <f>IF(SER_hh_emi_in!D27=0,0,1000000*SER_hh_emi_in!D27/SER_hh_num_in!D27)</f>
        <v>0</v>
      </c>
      <c r="E28" s="117">
        <f>IF(SER_hh_emi_in!E27=0,0,1000000*SER_hh_emi_in!E27/SER_hh_num_in!E27)</f>
        <v>0</v>
      </c>
      <c r="F28" s="117">
        <f>IF(SER_hh_emi_in!F27=0,0,1000000*SER_hh_emi_in!F27/SER_hh_num_in!F27)</f>
        <v>0</v>
      </c>
      <c r="G28" s="117">
        <f>IF(SER_hh_emi_in!G27=0,0,1000000*SER_hh_emi_in!G27/SER_hh_num_in!G27)</f>
        <v>0</v>
      </c>
      <c r="H28" s="117">
        <f>IF(SER_hh_emi_in!H27=0,0,1000000*SER_hh_emi_in!H27/SER_hh_num_in!H27)</f>
        <v>0</v>
      </c>
      <c r="I28" s="117">
        <f>IF(SER_hh_emi_in!I27=0,0,1000000*SER_hh_emi_in!I27/SER_hh_num_in!I27)</f>
        <v>0</v>
      </c>
      <c r="J28" s="117">
        <f>IF(SER_hh_emi_in!J27=0,0,1000000*SER_hh_emi_in!J27/SER_hh_num_in!J27)</f>
        <v>0</v>
      </c>
      <c r="K28" s="117">
        <f>IF(SER_hh_emi_in!K27=0,0,1000000*SER_hh_emi_in!K27/SER_hh_num_in!K27)</f>
        <v>0</v>
      </c>
      <c r="L28" s="117">
        <f>IF(SER_hh_emi_in!L27=0,0,1000000*SER_hh_emi_in!L27/SER_hh_num_in!L27)</f>
        <v>0</v>
      </c>
      <c r="M28" s="117">
        <f>IF(SER_hh_emi_in!M27=0,0,1000000*SER_hh_emi_in!M27/SER_hh_num_in!M27)</f>
        <v>0</v>
      </c>
      <c r="N28" s="117">
        <f>IF(SER_hh_emi_in!N27=0,0,1000000*SER_hh_emi_in!N27/SER_hh_num_in!N27)</f>
        <v>0</v>
      </c>
      <c r="O28" s="117">
        <f>IF(SER_hh_emi_in!O27=0,0,1000000*SER_hh_emi_in!O27/SER_hh_num_in!O27)</f>
        <v>0</v>
      </c>
      <c r="P28" s="117">
        <f>IF(SER_hh_emi_in!P27=0,0,1000000*SER_hh_emi_in!P27/SER_hh_num_in!P27)</f>
        <v>0</v>
      </c>
      <c r="Q28" s="117">
        <f>IF(SER_hh_emi_in!Q27=0,0,1000000*SER_hh_emi_in!Q27/SER_hh_num_in!Q27)</f>
        <v>0</v>
      </c>
    </row>
    <row r="29" spans="1:17" ht="12.95" customHeight="1" x14ac:dyDescent="0.25">
      <c r="A29" s="90" t="s">
        <v>46</v>
      </c>
      <c r="B29" s="101"/>
      <c r="C29" s="101">
        <f>IF(SER_hh_emi_in!C29=0,0,1000000*SER_hh_emi_in!C29/SER_hh_num_in!C29)</f>
        <v>1219.1211267591698</v>
      </c>
      <c r="D29" s="101">
        <f>IF(SER_hh_emi_in!D29=0,0,1000000*SER_hh_emi_in!D29/SER_hh_num_in!D29)</f>
        <v>1097.7214757759295</v>
      </c>
      <c r="E29" s="101">
        <f>IF(SER_hh_emi_in!E29=0,0,1000000*SER_hh_emi_in!E29/SER_hh_num_in!E29)</f>
        <v>2525.3939261194646</v>
      </c>
      <c r="F29" s="101">
        <f>IF(SER_hh_emi_in!F29=0,0,1000000*SER_hh_emi_in!F29/SER_hh_num_in!F29)</f>
        <v>1433.3268644380107</v>
      </c>
      <c r="G29" s="101">
        <f>IF(SER_hh_emi_in!G29=0,0,1000000*SER_hh_emi_in!G29/SER_hh_num_in!G29)</f>
        <v>1243.6169291379163</v>
      </c>
      <c r="H29" s="101">
        <f>IF(SER_hh_emi_in!H29=0,0,1000000*SER_hh_emi_in!H29/SER_hh_num_in!H29)</f>
        <v>499.01739961115914</v>
      </c>
      <c r="I29" s="101">
        <f>IF(SER_hh_emi_in!I29=0,0,1000000*SER_hh_emi_in!I29/SER_hh_num_in!I29)</f>
        <v>919.21109914776048</v>
      </c>
      <c r="J29" s="101">
        <f>IF(SER_hh_emi_in!J29=0,0,1000000*SER_hh_emi_in!J29/SER_hh_num_in!J29)</f>
        <v>1118.6382753757712</v>
      </c>
      <c r="K29" s="101">
        <f>IF(SER_hh_emi_in!K29=0,0,1000000*SER_hh_emi_in!K29/SER_hh_num_in!K29)</f>
        <v>1338.6522928473087</v>
      </c>
      <c r="L29" s="101">
        <f>IF(SER_hh_emi_in!L29=0,0,1000000*SER_hh_emi_in!L29/SER_hh_num_in!L29)</f>
        <v>685.30164510321322</v>
      </c>
      <c r="M29" s="101">
        <f>IF(SER_hh_emi_in!M29=0,0,1000000*SER_hh_emi_in!M29/SER_hh_num_in!M29)</f>
        <v>1184.4101502831966</v>
      </c>
      <c r="N29" s="101">
        <f>IF(SER_hh_emi_in!N29=0,0,1000000*SER_hh_emi_in!N29/SER_hh_num_in!N29)</f>
        <v>1400.4141510789277</v>
      </c>
      <c r="O29" s="101">
        <f>IF(SER_hh_emi_in!O29=0,0,1000000*SER_hh_emi_in!O29/SER_hh_num_in!O29)</f>
        <v>1371.0293284204574</v>
      </c>
      <c r="P29" s="101">
        <f>IF(SER_hh_emi_in!P29=0,0,1000000*SER_hh_emi_in!P29/SER_hh_num_in!P29)</f>
        <v>1820.2469430528486</v>
      </c>
      <c r="Q29" s="101">
        <f>IF(SER_hh_emi_in!Q29=0,0,1000000*SER_hh_emi_in!Q29/SER_hh_num_in!Q29)</f>
        <v>2159.5067304598042</v>
      </c>
    </row>
    <row r="30" spans="1:17" s="28" customFormat="1" ht="12" customHeight="1" x14ac:dyDescent="0.25">
      <c r="A30" s="88" t="s">
        <v>66</v>
      </c>
      <c r="B30" s="100"/>
      <c r="C30" s="100">
        <f>IF(SER_hh_emi_in!C30=0,0,1000000*SER_hh_emi_in!C30/SER_hh_num_in!C30)</f>
        <v>3060.0802121892957</v>
      </c>
      <c r="D30" s="100">
        <f>IF(SER_hh_emi_in!D30=0,0,1000000*SER_hh_emi_in!D30/SER_hh_num_in!D30)</f>
        <v>0</v>
      </c>
      <c r="E30" s="100">
        <f>IF(SER_hh_emi_in!E30=0,0,1000000*SER_hh_emi_in!E30/SER_hh_num_in!E30)</f>
        <v>3460.7598626220743</v>
      </c>
      <c r="F30" s="100">
        <f>IF(SER_hh_emi_in!F30=0,0,1000000*SER_hh_emi_in!F30/SER_hh_num_in!F30)</f>
        <v>2871.4972057976825</v>
      </c>
      <c r="G30" s="100">
        <f>IF(SER_hh_emi_in!G30=0,0,1000000*SER_hh_emi_in!G30/SER_hh_num_in!G30)</f>
        <v>4367.9603649470337</v>
      </c>
      <c r="H30" s="100">
        <f>IF(SER_hh_emi_in!H30=0,0,1000000*SER_hh_emi_in!H30/SER_hh_num_in!H30)</f>
        <v>3053.0509421544489</v>
      </c>
      <c r="I30" s="100">
        <f>IF(SER_hh_emi_in!I30=0,0,1000000*SER_hh_emi_in!I30/SER_hh_num_in!I30)</f>
        <v>2833.0034221377437</v>
      </c>
      <c r="J30" s="100">
        <f>IF(SER_hh_emi_in!J30=0,0,1000000*SER_hh_emi_in!J30/SER_hh_num_in!J30)</f>
        <v>3286.1864172287569</v>
      </c>
      <c r="K30" s="100">
        <f>IF(SER_hh_emi_in!K30=0,0,1000000*SER_hh_emi_in!K30/SER_hh_num_in!K30)</f>
        <v>3084.7616265886218</v>
      </c>
      <c r="L30" s="100">
        <f>IF(SER_hh_emi_in!L30=0,0,1000000*SER_hh_emi_in!L30/SER_hh_num_in!L30)</f>
        <v>0</v>
      </c>
      <c r="M30" s="100">
        <f>IF(SER_hh_emi_in!M30=0,0,1000000*SER_hh_emi_in!M30/SER_hh_num_in!M30)</f>
        <v>3091.4847166214749</v>
      </c>
      <c r="N30" s="100">
        <f>IF(SER_hh_emi_in!N30=0,0,1000000*SER_hh_emi_in!N30/SER_hh_num_in!N30)</f>
        <v>3113.4793199367459</v>
      </c>
      <c r="O30" s="100">
        <f>IF(SER_hh_emi_in!O30=0,0,1000000*SER_hh_emi_in!O30/SER_hh_num_in!O30)</f>
        <v>3794.5502640311947</v>
      </c>
      <c r="P30" s="100">
        <f>IF(SER_hh_emi_in!P30=0,0,1000000*SER_hh_emi_in!P30/SER_hh_num_in!P30)</f>
        <v>3104.7785631901543</v>
      </c>
      <c r="Q30" s="100">
        <f>IF(SER_hh_emi_in!Q30=0,0,1000000*SER_hh_emi_in!Q30/SER_hh_num_in!Q30)</f>
        <v>3179.4428297134664</v>
      </c>
    </row>
    <row r="31" spans="1:17" ht="12" customHeight="1" x14ac:dyDescent="0.25">
      <c r="A31" s="88" t="s">
        <v>98</v>
      </c>
      <c r="B31" s="100"/>
      <c r="C31" s="100">
        <f>IF(SER_hh_emi_in!C31=0,0,1000000*SER_hh_emi_in!C31/SER_hh_num_in!C31)</f>
        <v>2503.369928307558</v>
      </c>
      <c r="D31" s="100">
        <f>IF(SER_hh_emi_in!D31=0,0,1000000*SER_hh_emi_in!D31/SER_hh_num_in!D31)</f>
        <v>2509.0601000875745</v>
      </c>
      <c r="E31" s="100">
        <f>IF(SER_hh_emi_in!E31=0,0,1000000*SER_hh_emi_in!E31/SER_hh_num_in!E31)</f>
        <v>2423.9870657415872</v>
      </c>
      <c r="F31" s="100">
        <f>IF(SER_hh_emi_in!F31=0,0,1000000*SER_hh_emi_in!F31/SER_hh_num_in!F31)</f>
        <v>2436.2024090899386</v>
      </c>
      <c r="G31" s="100">
        <f>IF(SER_hh_emi_in!G31=0,0,1000000*SER_hh_emi_in!G31/SER_hh_num_in!G31)</f>
        <v>2348.3941538988333</v>
      </c>
      <c r="H31" s="100">
        <f>IF(SER_hh_emi_in!H31=0,0,1000000*SER_hh_emi_in!H31/SER_hh_num_in!H31)</f>
        <v>2374.2745553054988</v>
      </c>
      <c r="I31" s="100">
        <f>IF(SER_hh_emi_in!I31=0,0,1000000*SER_hh_emi_in!I31/SER_hh_num_in!I31)</f>
        <v>2336.6756006408332</v>
      </c>
      <c r="J31" s="100">
        <f>IF(SER_hh_emi_in!J31=0,0,1000000*SER_hh_emi_in!J31/SER_hh_num_in!J31)</f>
        <v>2396.3712044644581</v>
      </c>
      <c r="K31" s="100">
        <f>IF(SER_hh_emi_in!K31=0,0,1000000*SER_hh_emi_in!K31/SER_hh_num_in!K31)</f>
        <v>2347.1703008872996</v>
      </c>
      <c r="L31" s="100">
        <f>IF(SER_hh_emi_in!L31=0,0,1000000*SER_hh_emi_in!L31/SER_hh_num_in!L31)</f>
        <v>2361.4001247165738</v>
      </c>
      <c r="M31" s="100">
        <f>IF(SER_hh_emi_in!M31=0,0,1000000*SER_hh_emi_in!M31/SER_hh_num_in!M31)</f>
        <v>2332.9794867323594</v>
      </c>
      <c r="N31" s="100">
        <f>IF(SER_hh_emi_in!N31=0,0,1000000*SER_hh_emi_in!N31/SER_hh_num_in!N31)</f>
        <v>2327.6853708387343</v>
      </c>
      <c r="O31" s="100">
        <f>IF(SER_hh_emi_in!O31=0,0,1000000*SER_hh_emi_in!O31/SER_hh_num_in!O31)</f>
        <v>2365.0109236509757</v>
      </c>
      <c r="P31" s="100">
        <f>IF(SER_hh_emi_in!P31=0,0,1000000*SER_hh_emi_in!P31/SER_hh_num_in!P31)</f>
        <v>2290.622037343669</v>
      </c>
      <c r="Q31" s="100">
        <f>IF(SER_hh_emi_in!Q31=0,0,1000000*SER_hh_emi_in!Q31/SER_hh_num_in!Q31)</f>
        <v>2283.5685891728085</v>
      </c>
    </row>
    <row r="32" spans="1:17" ht="12" customHeight="1" x14ac:dyDescent="0.25">
      <c r="A32" s="88" t="s">
        <v>34</v>
      </c>
      <c r="B32" s="100"/>
      <c r="C32" s="100">
        <f>IF(SER_hh_emi_in!C32=0,0,1000000*SER_hh_emi_in!C32/SER_hh_num_in!C32)</f>
        <v>0</v>
      </c>
      <c r="D32" s="100">
        <f>IF(SER_hh_emi_in!D32=0,0,1000000*SER_hh_emi_in!D32/SER_hh_num_in!D32)</f>
        <v>0</v>
      </c>
      <c r="E32" s="100">
        <f>IF(SER_hh_emi_in!E32=0,0,1000000*SER_hh_emi_in!E32/SER_hh_num_in!E32)</f>
        <v>0</v>
      </c>
      <c r="F32" s="100">
        <f>IF(SER_hh_emi_in!F32=0,0,1000000*SER_hh_emi_in!F32/SER_hh_num_in!F32)</f>
        <v>0</v>
      </c>
      <c r="G32" s="100">
        <f>IF(SER_hh_emi_in!G32=0,0,1000000*SER_hh_emi_in!G32/SER_hh_num_in!G32)</f>
        <v>0</v>
      </c>
      <c r="H32" s="100">
        <f>IF(SER_hh_emi_in!H32=0,0,1000000*SER_hh_emi_in!H32/SER_hh_num_in!H32)</f>
        <v>0</v>
      </c>
      <c r="I32" s="100">
        <f>IF(SER_hh_emi_in!I32=0,0,1000000*SER_hh_emi_in!I32/SER_hh_num_in!I32)</f>
        <v>0</v>
      </c>
      <c r="J32" s="100">
        <f>IF(SER_hh_emi_in!J32=0,0,1000000*SER_hh_emi_in!J32/SER_hh_num_in!J32)</f>
        <v>0</v>
      </c>
      <c r="K32" s="100">
        <f>IF(SER_hh_emi_in!K32=0,0,1000000*SER_hh_emi_in!K32/SER_hh_num_in!K32)</f>
        <v>0</v>
      </c>
      <c r="L32" s="100">
        <f>IF(SER_hh_emi_in!L32=0,0,1000000*SER_hh_emi_in!L32/SER_hh_num_in!L32)</f>
        <v>0</v>
      </c>
      <c r="M32" s="100">
        <f>IF(SER_hh_emi_in!M32=0,0,1000000*SER_hh_emi_in!M32/SER_hh_num_in!M32)</f>
        <v>0</v>
      </c>
      <c r="N32" s="100">
        <f>IF(SER_hh_emi_in!N32=0,0,1000000*SER_hh_emi_in!N32/SER_hh_num_in!N32)</f>
        <v>0</v>
      </c>
      <c r="O32" s="100">
        <f>IF(SER_hh_emi_in!O32=0,0,1000000*SER_hh_emi_in!O32/SER_hh_num_in!O32)</f>
        <v>0</v>
      </c>
      <c r="P32" s="100">
        <f>IF(SER_hh_emi_in!P32=0,0,1000000*SER_hh_emi_in!P32/SER_hh_num_in!P32)</f>
        <v>0</v>
      </c>
      <c r="Q32" s="100">
        <f>IF(SER_hh_emi_in!Q32=0,0,1000000*SER_hh_emi_in!Q32/SER_hh_num_in!Q32)</f>
        <v>0</v>
      </c>
    </row>
    <row r="33" spans="1:17" ht="12" customHeight="1" x14ac:dyDescent="0.25">
      <c r="A33" s="49" t="s">
        <v>30</v>
      </c>
      <c r="B33" s="18"/>
      <c r="C33" s="18">
        <f>IF(SER_hh_emi_in!C33=0,0,1000000*SER_hh_emi_in!C33/SER_hh_num_in!C33)</f>
        <v>0</v>
      </c>
      <c r="D33" s="18">
        <f>IF(SER_hh_emi_in!D33=0,0,1000000*SER_hh_emi_in!D33/SER_hh_num_in!D33)</f>
        <v>0</v>
      </c>
      <c r="E33" s="18">
        <f>IF(SER_hh_emi_in!E33=0,0,1000000*SER_hh_emi_in!E33/SER_hh_num_in!E33)</f>
        <v>0</v>
      </c>
      <c r="F33" s="18">
        <f>IF(SER_hh_emi_in!F33=0,0,1000000*SER_hh_emi_in!F33/SER_hh_num_in!F33)</f>
        <v>0</v>
      </c>
      <c r="G33" s="18">
        <f>IF(SER_hh_emi_in!G33=0,0,1000000*SER_hh_emi_in!G33/SER_hh_num_in!G33)</f>
        <v>0</v>
      </c>
      <c r="H33" s="18">
        <f>IF(SER_hh_emi_in!H33=0,0,1000000*SER_hh_emi_in!H33/SER_hh_num_in!H33)</f>
        <v>0</v>
      </c>
      <c r="I33" s="18">
        <f>IF(SER_hh_emi_in!I33=0,0,1000000*SER_hh_emi_in!I33/SER_hh_num_in!I33)</f>
        <v>0</v>
      </c>
      <c r="J33" s="18">
        <f>IF(SER_hh_emi_in!J33=0,0,1000000*SER_hh_emi_in!J33/SER_hh_num_in!J33)</f>
        <v>0</v>
      </c>
      <c r="K33" s="18">
        <f>IF(SER_hh_emi_in!K33=0,0,1000000*SER_hh_emi_in!K33/SER_hh_num_in!K33)</f>
        <v>0</v>
      </c>
      <c r="L33" s="18">
        <f>IF(SER_hh_emi_in!L33=0,0,1000000*SER_hh_emi_in!L33/SER_hh_num_in!L33)</f>
        <v>0</v>
      </c>
      <c r="M33" s="18">
        <f>IF(SER_hh_emi_in!M33=0,0,1000000*SER_hh_emi_in!M33/SER_hh_num_in!M33)</f>
        <v>0</v>
      </c>
      <c r="N33" s="18">
        <f>IF(SER_hh_emi_in!N33=0,0,1000000*SER_hh_emi_in!N33/SER_hh_num_in!N33)</f>
        <v>0</v>
      </c>
      <c r="O33" s="18">
        <f>IF(SER_hh_emi_in!O33=0,0,1000000*SER_hh_emi_in!O33/SER_hh_num_in!O33)</f>
        <v>0</v>
      </c>
      <c r="P33" s="18">
        <f>IF(SER_hh_emi_in!P33=0,0,1000000*SER_hh_emi_in!P33/SER_hh_num_in!P33)</f>
        <v>0</v>
      </c>
      <c r="Q33" s="18">
        <f>IF(SER_hh_emi_in!Q33=0,0,1000000*SER_hh_emi_in!Q33/SER_hh_num_in!Q33)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8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118</v>
      </c>
      <c r="B3" s="106"/>
      <c r="C3" s="106">
        <f>IF(SER_hh_fech_in!C3=0,0,SER_hh_fech_in!C3/SER_summary!C$27)</f>
        <v>161.67762739872171</v>
      </c>
      <c r="D3" s="106">
        <f>IF(SER_hh_fech_in!D3=0,0,SER_hh_fech_in!D3/SER_summary!D$27)</f>
        <v>144.43787011008607</v>
      </c>
      <c r="E3" s="106">
        <f>IF(SER_hh_fech_in!E3=0,0,SER_hh_fech_in!E3/SER_summary!E$27)</f>
        <v>162.2054414378205</v>
      </c>
      <c r="F3" s="106">
        <f>IF(SER_hh_fech_in!F3=0,0,SER_hh_fech_in!F3/SER_summary!F$27)</f>
        <v>161.96039526962446</v>
      </c>
      <c r="G3" s="106">
        <f>IF(SER_hh_fech_in!G3=0,0,SER_hh_fech_in!G3/SER_summary!G$27)</f>
        <v>156.82342444856928</v>
      </c>
      <c r="H3" s="106">
        <f>IF(SER_hh_fech_in!H3=0,0,SER_hh_fech_in!H3/SER_summary!H$27)</f>
        <v>172.91804382146537</v>
      </c>
      <c r="I3" s="106">
        <f>IF(SER_hh_fech_in!I3=0,0,SER_hh_fech_in!I3/SER_summary!I$27)</f>
        <v>132.94615130864852</v>
      </c>
      <c r="J3" s="106">
        <f>IF(SER_hh_fech_in!J3=0,0,SER_hh_fech_in!J3/SER_summary!J$27)</f>
        <v>156.00727502262163</v>
      </c>
      <c r="K3" s="106">
        <f>IF(SER_hh_fech_in!K3=0,0,SER_hh_fech_in!K3/SER_summary!K$27)</f>
        <v>145.36788685826534</v>
      </c>
      <c r="L3" s="106">
        <f>IF(SER_hh_fech_in!L3=0,0,SER_hh_fech_in!L3/SER_summary!L$27)</f>
        <v>148.68245849313888</v>
      </c>
      <c r="M3" s="106">
        <f>IF(SER_hh_fech_in!M3=0,0,SER_hh_fech_in!M3/SER_summary!M$27)</f>
        <v>140.79746103243076</v>
      </c>
      <c r="N3" s="106">
        <f>IF(SER_hh_fech_in!N3=0,0,SER_hh_fech_in!N3/SER_summary!N$27)</f>
        <v>141.79729336089642</v>
      </c>
      <c r="O3" s="106">
        <f>IF(SER_hh_fech_in!O3=0,0,SER_hh_fech_in!O3/SER_summary!O$27)</f>
        <v>150.59990216745246</v>
      </c>
      <c r="P3" s="106">
        <f>IF(SER_hh_fech_in!P3=0,0,SER_hh_fech_in!P3/SER_summary!P$27)</f>
        <v>141.26879211713012</v>
      </c>
      <c r="Q3" s="106">
        <f>IF(SER_hh_fech_in!Q3=0,0,SER_hh_fech_in!Q3/SER_summary!Q$27)</f>
        <v>150.05334097586098</v>
      </c>
    </row>
    <row r="4" spans="1:17" ht="12.95" customHeight="1" x14ac:dyDescent="0.25">
      <c r="A4" s="90" t="s">
        <v>44</v>
      </c>
      <c r="B4" s="101"/>
      <c r="C4" s="101">
        <f>IF(SER_hh_fech_in!C4=0,0,SER_hh_fech_in!C4/SER_summary!C$27)</f>
        <v>112.09739197366179</v>
      </c>
      <c r="D4" s="101">
        <f>IF(SER_hh_fech_in!D4=0,0,SER_hh_fech_in!D4/SER_summary!D$27)</f>
        <v>94.632361125562511</v>
      </c>
      <c r="E4" s="101">
        <f>IF(SER_hh_fech_in!E4=0,0,SER_hh_fech_in!E4/SER_summary!E$27)</f>
        <v>111.69539694129199</v>
      </c>
      <c r="F4" s="101">
        <f>IF(SER_hh_fech_in!F4=0,0,SER_hh_fech_in!F4/SER_summary!F$27)</f>
        <v>114.85764536819389</v>
      </c>
      <c r="G4" s="101">
        <f>IF(SER_hh_fech_in!G4=0,0,SER_hh_fech_in!G4/SER_summary!G$27)</f>
        <v>107.34126498427008</v>
      </c>
      <c r="H4" s="101">
        <f>IF(SER_hh_fech_in!H4=0,0,SER_hh_fech_in!H4/SER_summary!H$27)</f>
        <v>127.08477787728009</v>
      </c>
      <c r="I4" s="101">
        <f>IF(SER_hh_fech_in!I4=0,0,SER_hh_fech_in!I4/SER_summary!I$27)</f>
        <v>85.848423102999888</v>
      </c>
      <c r="J4" s="101">
        <f>IF(SER_hh_fech_in!J4=0,0,SER_hh_fech_in!J4/SER_summary!J$27)</f>
        <v>108.61716220754462</v>
      </c>
      <c r="K4" s="101">
        <f>IF(SER_hh_fech_in!K4=0,0,SER_hh_fech_in!K4/SER_summary!K$27)</f>
        <v>94.016260368108291</v>
      </c>
      <c r="L4" s="101">
        <f>IF(SER_hh_fech_in!L4=0,0,SER_hh_fech_in!L4/SER_summary!L$27)</f>
        <v>101.58424976328361</v>
      </c>
      <c r="M4" s="101">
        <f>IF(SER_hh_fech_in!M4=0,0,SER_hh_fech_in!M4/SER_summary!M$27)</f>
        <v>92.282778083505264</v>
      </c>
      <c r="N4" s="101">
        <f>IF(SER_hh_fech_in!N4=0,0,SER_hh_fech_in!N4/SER_summary!N$27)</f>
        <v>95.422673183824884</v>
      </c>
      <c r="O4" s="101">
        <f>IF(SER_hh_fech_in!O4=0,0,SER_hh_fech_in!O4/SER_summary!O$27)</f>
        <v>104.6107553361155</v>
      </c>
      <c r="P4" s="101">
        <f>IF(SER_hh_fech_in!P4=0,0,SER_hh_fech_in!P4/SER_summary!P$27)</f>
        <v>91.112576630760628</v>
      </c>
      <c r="Q4" s="101">
        <f>IF(SER_hh_fech_in!Q4=0,0,SER_hh_fech_in!Q4/SER_summary!Q$27)</f>
        <v>99.299289327243201</v>
      </c>
    </row>
    <row r="5" spans="1:17" ht="12" customHeight="1" x14ac:dyDescent="0.25">
      <c r="A5" s="88" t="s">
        <v>38</v>
      </c>
      <c r="B5" s="100"/>
      <c r="C5" s="100">
        <f>IF(SER_hh_fech_in!C5=0,0,SER_hh_fech_in!C5/SER_summary!C$27)</f>
        <v>131.20727320437595</v>
      </c>
      <c r="D5" s="100">
        <f>IF(SER_hh_fech_in!D5=0,0,SER_hh_fech_in!D5/SER_summary!D$27)</f>
        <v>0</v>
      </c>
      <c r="E5" s="100">
        <f>IF(SER_hh_fech_in!E5=0,0,SER_hh_fech_in!E5/SER_summary!E$27)</f>
        <v>0</v>
      </c>
      <c r="F5" s="100">
        <f>IF(SER_hh_fech_in!F5=0,0,SER_hh_fech_in!F5/SER_summary!F$27)</f>
        <v>0</v>
      </c>
      <c r="G5" s="100">
        <f>IF(SER_hh_fech_in!G5=0,0,SER_hh_fech_in!G5/SER_summary!G$27)</f>
        <v>137.5610041002256</v>
      </c>
      <c r="H5" s="100">
        <f>IF(SER_hh_fech_in!H5=0,0,SER_hh_fech_in!H5/SER_summary!H$27)</f>
        <v>153.66515890400001</v>
      </c>
      <c r="I5" s="100">
        <f>IF(SER_hh_fech_in!I5=0,0,SER_hh_fech_in!I5/SER_summary!I$27)</f>
        <v>191.73544331225739</v>
      </c>
      <c r="J5" s="100">
        <f>IF(SER_hh_fech_in!J5=0,0,SER_hh_fech_in!J5/SER_summary!J$27)</f>
        <v>136.96569712959032</v>
      </c>
      <c r="K5" s="100">
        <f>IF(SER_hh_fech_in!K5=0,0,SER_hh_fech_in!K5/SER_summary!K$27)</f>
        <v>0</v>
      </c>
      <c r="L5" s="100">
        <f>IF(SER_hh_fech_in!L5=0,0,SER_hh_fech_in!L5/SER_summary!L$27)</f>
        <v>0</v>
      </c>
      <c r="M5" s="100">
        <f>IF(SER_hh_fech_in!M5=0,0,SER_hh_fech_in!M5/SER_summary!M$27)</f>
        <v>116.47119332334073</v>
      </c>
      <c r="N5" s="100">
        <f>IF(SER_hh_fech_in!N5=0,0,SER_hh_fech_in!N5/SER_summary!N$27)</f>
        <v>123.66933034239526</v>
      </c>
      <c r="O5" s="100">
        <f>IF(SER_hh_fech_in!O5=0,0,SER_hh_fech_in!O5/SER_summary!O$27)</f>
        <v>0</v>
      </c>
      <c r="P5" s="100">
        <f>IF(SER_hh_fech_in!P5=0,0,SER_hh_fech_in!P5/SER_summary!P$27)</f>
        <v>120.12775855888009</v>
      </c>
      <c r="Q5" s="100">
        <f>IF(SER_hh_fech_in!Q5=0,0,SER_hh_fech_in!Q5/SER_summary!Q$27)</f>
        <v>134.48787973978466</v>
      </c>
    </row>
    <row r="6" spans="1:17" ht="12" customHeight="1" x14ac:dyDescent="0.25">
      <c r="A6" s="88" t="s">
        <v>66</v>
      </c>
      <c r="B6" s="100"/>
      <c r="C6" s="100">
        <f>IF(SER_hh_fech_in!C6=0,0,SER_hh_fech_in!C6/SER_summary!C$27)</f>
        <v>0</v>
      </c>
      <c r="D6" s="100">
        <f>IF(SER_hh_fech_in!D6=0,0,SER_hh_fech_in!D6/SER_summary!D$27)</f>
        <v>0</v>
      </c>
      <c r="E6" s="100">
        <f>IF(SER_hh_fech_in!E6=0,0,SER_hh_fech_in!E6/SER_summary!E$27)</f>
        <v>0</v>
      </c>
      <c r="F6" s="100">
        <f>IF(SER_hh_fech_in!F6=0,0,SER_hh_fech_in!F6/SER_summary!F$27)</f>
        <v>0</v>
      </c>
      <c r="G6" s="100">
        <f>IF(SER_hh_fech_in!G6=0,0,SER_hh_fech_in!G6/SER_summary!G$27)</f>
        <v>0</v>
      </c>
      <c r="H6" s="100">
        <f>IF(SER_hh_fech_in!H6=0,0,SER_hh_fech_in!H6/SER_summary!H$27)</f>
        <v>0</v>
      </c>
      <c r="I6" s="100">
        <f>IF(SER_hh_fech_in!I6=0,0,SER_hh_fech_in!I6/SER_summary!I$27)</f>
        <v>0</v>
      </c>
      <c r="J6" s="100">
        <f>IF(SER_hh_fech_in!J6=0,0,SER_hh_fech_in!J6/SER_summary!J$27)</f>
        <v>0</v>
      </c>
      <c r="K6" s="100">
        <f>IF(SER_hh_fech_in!K6=0,0,SER_hh_fech_in!K6/SER_summary!K$27)</f>
        <v>0</v>
      </c>
      <c r="L6" s="100">
        <f>IF(SER_hh_fech_in!L6=0,0,SER_hh_fech_in!L6/SER_summary!L$27)</f>
        <v>0</v>
      </c>
      <c r="M6" s="100">
        <f>IF(SER_hh_fech_in!M6=0,0,SER_hh_fech_in!M6/SER_summary!M$27)</f>
        <v>0</v>
      </c>
      <c r="N6" s="100">
        <f>IF(SER_hh_fech_in!N6=0,0,SER_hh_fech_in!N6/SER_summary!N$27)</f>
        <v>0</v>
      </c>
      <c r="O6" s="100">
        <f>IF(SER_hh_fech_in!O6=0,0,SER_hh_fech_in!O6/SER_summary!O$27)</f>
        <v>0</v>
      </c>
      <c r="P6" s="100">
        <f>IF(SER_hh_fech_in!P6=0,0,SER_hh_fech_in!P6/SER_summary!P$27)</f>
        <v>0</v>
      </c>
      <c r="Q6" s="100">
        <f>IF(SER_hh_fech_in!Q6=0,0,SER_hh_fech_in!Q6/SER_summary!Q$27)</f>
        <v>0</v>
      </c>
    </row>
    <row r="7" spans="1:17" ht="12" customHeight="1" x14ac:dyDescent="0.25">
      <c r="A7" s="88" t="s">
        <v>99</v>
      </c>
      <c r="B7" s="100"/>
      <c r="C7" s="100">
        <f>IF(SER_hh_fech_in!C7=0,0,SER_hh_fech_in!C7/SER_summary!C$27)</f>
        <v>113.04221405418963</v>
      </c>
      <c r="D7" s="100">
        <f>IF(SER_hh_fech_in!D7=0,0,SER_hh_fech_in!D7/SER_summary!D$27)</f>
        <v>0</v>
      </c>
      <c r="E7" s="100">
        <f>IF(SER_hh_fech_in!E7=0,0,SER_hh_fech_in!E7/SER_summary!E$27)</f>
        <v>0</v>
      </c>
      <c r="F7" s="100">
        <f>IF(SER_hh_fech_in!F7=0,0,SER_hh_fech_in!F7/SER_summary!F$27)</f>
        <v>122.19253144120873</v>
      </c>
      <c r="G7" s="100">
        <f>IF(SER_hh_fech_in!G7=0,0,SER_hh_fech_in!G7/SER_summary!G$27)</f>
        <v>119.21493434809534</v>
      </c>
      <c r="H7" s="100">
        <f>IF(SER_hh_fech_in!H7=0,0,SER_hh_fech_in!H7/SER_summary!H$27)</f>
        <v>129.18503990946238</v>
      </c>
      <c r="I7" s="100">
        <f>IF(SER_hh_fech_in!I7=0,0,SER_hh_fech_in!I7/SER_summary!I$27)</f>
        <v>90.249135796631791</v>
      </c>
      <c r="J7" s="100">
        <f>IF(SER_hh_fech_in!J7=0,0,SER_hh_fech_in!J7/SER_summary!J$27)</f>
        <v>110.80233226147296</v>
      </c>
      <c r="K7" s="100">
        <f>IF(SER_hh_fech_in!K7=0,0,SER_hh_fech_in!K7/SER_summary!K$27)</f>
        <v>102.00644726637465</v>
      </c>
      <c r="L7" s="100">
        <f>IF(SER_hh_fech_in!L7=0,0,SER_hh_fech_in!L7/SER_summary!L$27)</f>
        <v>110.458382701121</v>
      </c>
      <c r="M7" s="100">
        <f>IF(SER_hh_fech_in!M7=0,0,SER_hh_fech_in!M7/SER_summary!M$27)</f>
        <v>96.58771859588596</v>
      </c>
      <c r="N7" s="100">
        <f>IF(SER_hh_fech_in!N7=0,0,SER_hh_fech_in!N7/SER_summary!N$27)</f>
        <v>102.32844075737368</v>
      </c>
      <c r="O7" s="100">
        <f>IF(SER_hh_fech_in!O7=0,0,SER_hh_fech_in!O7/SER_summary!O$27)</f>
        <v>109.62513233973124</v>
      </c>
      <c r="P7" s="100">
        <f>IF(SER_hh_fech_in!P7=0,0,SER_hh_fech_in!P7/SER_summary!P$27)</f>
        <v>100.26996438471008</v>
      </c>
      <c r="Q7" s="100">
        <f>IF(SER_hh_fech_in!Q7=0,0,SER_hh_fech_in!Q7/SER_summary!Q$27)</f>
        <v>0</v>
      </c>
    </row>
    <row r="8" spans="1:17" ht="12" customHeight="1" x14ac:dyDescent="0.25">
      <c r="A8" s="88" t="s">
        <v>101</v>
      </c>
      <c r="B8" s="100"/>
      <c r="C8" s="100">
        <f>IF(SER_hh_fech_in!C8=0,0,SER_hh_fech_in!C8/SER_summary!C$27)</f>
        <v>70.388093615529556</v>
      </c>
      <c r="D8" s="100">
        <f>IF(SER_hh_fech_in!D8=0,0,SER_hh_fech_in!D8/SER_summary!D$27)</f>
        <v>68.840666636389727</v>
      </c>
      <c r="E8" s="100">
        <f>IF(SER_hh_fech_in!E8=0,0,SER_hh_fech_in!E8/SER_summary!E$27)</f>
        <v>83.339085799983849</v>
      </c>
      <c r="F8" s="100">
        <f>IF(SER_hh_fech_in!F8=0,0,SER_hh_fech_in!F8/SER_summary!F$27)</f>
        <v>78.631087359593323</v>
      </c>
      <c r="G8" s="100">
        <f>IF(SER_hh_fech_in!G8=0,0,SER_hh_fech_in!G8/SER_summary!G$27)</f>
        <v>74.422082653883024</v>
      </c>
      <c r="H8" s="100">
        <f>IF(SER_hh_fech_in!H8=0,0,SER_hh_fech_in!H8/SER_summary!H$27)</f>
        <v>82.249311399845482</v>
      </c>
      <c r="I8" s="100">
        <f>IF(SER_hh_fech_in!I8=0,0,SER_hh_fech_in!I8/SER_summary!I$27)</f>
        <v>57.747224240304526</v>
      </c>
      <c r="J8" s="100">
        <f>IF(SER_hh_fech_in!J8=0,0,SER_hh_fech_in!J8/SER_summary!J$27)</f>
        <v>67.996777574149419</v>
      </c>
      <c r="K8" s="100">
        <f>IF(SER_hh_fech_in!K8=0,0,SER_hh_fech_in!K8/SER_summary!K$27)</f>
        <v>65.091291275280454</v>
      </c>
      <c r="L8" s="100">
        <f>IF(SER_hh_fech_in!L8=0,0,SER_hh_fech_in!L8/SER_summary!L$27)</f>
        <v>75.73211102422944</v>
      </c>
      <c r="M8" s="100">
        <f>IF(SER_hh_fech_in!M8=0,0,SER_hh_fech_in!M8/SER_summary!M$27)</f>
        <v>60.871298887384029</v>
      </c>
      <c r="N8" s="100">
        <f>IF(SER_hh_fech_in!N8=0,0,SER_hh_fech_in!N8/SER_summary!N$27)</f>
        <v>65.999382910365242</v>
      </c>
      <c r="O8" s="100">
        <f>IF(SER_hh_fech_in!O8=0,0,SER_hh_fech_in!O8/SER_summary!O$27)</f>
        <v>69.229120303432921</v>
      </c>
      <c r="P8" s="100">
        <f>IF(SER_hh_fech_in!P8=0,0,SER_hh_fech_in!P8/SER_summary!P$27)</f>
        <v>62.623435417597094</v>
      </c>
      <c r="Q8" s="100">
        <f>IF(SER_hh_fech_in!Q8=0,0,SER_hh_fech_in!Q8/SER_summary!Q$27)</f>
        <v>68.305973934314011</v>
      </c>
    </row>
    <row r="9" spans="1:17" ht="12" customHeight="1" x14ac:dyDescent="0.25">
      <c r="A9" s="88" t="s">
        <v>106</v>
      </c>
      <c r="B9" s="100"/>
      <c r="C9" s="100">
        <f>IF(SER_hh_fech_in!C9=0,0,SER_hh_fech_in!C9/SER_summary!C$27)</f>
        <v>95.562895721023665</v>
      </c>
      <c r="D9" s="100">
        <f>IF(SER_hh_fech_in!D9=0,0,SER_hh_fech_in!D9/SER_summary!D$27)</f>
        <v>93.794367209472711</v>
      </c>
      <c r="E9" s="100">
        <f>IF(SER_hh_fech_in!E9=0,0,SER_hh_fech_in!E9/SER_summary!E$27)</f>
        <v>0</v>
      </c>
      <c r="F9" s="100">
        <f>IF(SER_hh_fech_in!F9=0,0,SER_hh_fech_in!F9/SER_summary!F$27)</f>
        <v>109.26608253472466</v>
      </c>
      <c r="G9" s="100">
        <f>IF(SER_hh_fech_in!G9=0,0,SER_hh_fech_in!G9/SER_summary!G$27)</f>
        <v>99.697368986052481</v>
      </c>
      <c r="H9" s="100">
        <f>IF(SER_hh_fech_in!H9=0,0,SER_hh_fech_in!H9/SER_summary!H$27)</f>
        <v>123.86844746210524</v>
      </c>
      <c r="I9" s="100">
        <f>IF(SER_hh_fech_in!I9=0,0,SER_hh_fech_in!I9/SER_summary!I$27)</f>
        <v>80.975112967802716</v>
      </c>
      <c r="J9" s="100">
        <f>IF(SER_hh_fech_in!J9=0,0,SER_hh_fech_in!J9/SER_summary!J$27)</f>
        <v>0</v>
      </c>
      <c r="K9" s="100">
        <f>IF(SER_hh_fech_in!K9=0,0,SER_hh_fech_in!K9/SER_summary!K$27)</f>
        <v>94.566335672483277</v>
      </c>
      <c r="L9" s="100">
        <f>IF(SER_hh_fech_in!L9=0,0,SER_hh_fech_in!L9/SER_summary!L$27)</f>
        <v>108.55702420859453</v>
      </c>
      <c r="M9" s="100">
        <f>IF(SER_hh_fech_in!M9=0,0,SER_hh_fech_in!M9/SER_summary!M$27)</f>
        <v>90.852376554997505</v>
      </c>
      <c r="N9" s="100">
        <f>IF(SER_hh_fech_in!N9=0,0,SER_hh_fech_in!N9/SER_summary!N$27)</f>
        <v>98.908724174540694</v>
      </c>
      <c r="O9" s="100">
        <f>IF(SER_hh_fech_in!O9=0,0,SER_hh_fech_in!O9/SER_summary!O$27)</f>
        <v>103.74349163753847</v>
      </c>
      <c r="P9" s="100">
        <f>IF(SER_hh_fech_in!P9=0,0,SER_hh_fech_in!P9/SER_summary!P$27)</f>
        <v>0</v>
      </c>
      <c r="Q9" s="100">
        <f>IF(SER_hh_fech_in!Q9=0,0,SER_hh_fech_in!Q9/SER_summary!Q$27)</f>
        <v>0</v>
      </c>
    </row>
    <row r="10" spans="1:17" ht="12" customHeight="1" x14ac:dyDescent="0.25">
      <c r="A10" s="88" t="s">
        <v>34</v>
      </c>
      <c r="B10" s="100"/>
      <c r="C10" s="100">
        <f>IF(SER_hh_fech_in!C10=0,0,SER_hh_fech_in!C10/SER_summary!C$27)</f>
        <v>0</v>
      </c>
      <c r="D10" s="100">
        <f>IF(SER_hh_fech_in!D10=0,0,SER_hh_fech_in!D10/SER_summary!D$27)</f>
        <v>0</v>
      </c>
      <c r="E10" s="100">
        <f>IF(SER_hh_fech_in!E10=0,0,SER_hh_fech_in!E10/SER_summary!E$27)</f>
        <v>163.13293743182791</v>
      </c>
      <c r="F10" s="100">
        <f>IF(SER_hh_fech_in!F10=0,0,SER_hh_fech_in!F10/SER_summary!F$27)</f>
        <v>153.93972015404702</v>
      </c>
      <c r="G10" s="100">
        <f>IF(SER_hh_fech_in!G10=0,0,SER_hh_fech_in!G10/SER_summary!G$27)</f>
        <v>0</v>
      </c>
      <c r="H10" s="100">
        <f>IF(SER_hh_fech_in!H10=0,0,SER_hh_fech_in!H10/SER_summary!H$27)</f>
        <v>161.44526462688859</v>
      </c>
      <c r="I10" s="100">
        <f>IF(SER_hh_fech_in!I10=0,0,SER_hh_fech_in!I10/SER_summary!I$27)</f>
        <v>129.09427056925574</v>
      </c>
      <c r="J10" s="100">
        <f>IF(SER_hh_fech_in!J10=0,0,SER_hh_fech_in!J10/SER_summary!J$27)</f>
        <v>0</v>
      </c>
      <c r="K10" s="100">
        <f>IF(SER_hh_fech_in!K10=0,0,SER_hh_fech_in!K10/SER_summary!K$27)</f>
        <v>0</v>
      </c>
      <c r="L10" s="100">
        <f>IF(SER_hh_fech_in!L10=0,0,SER_hh_fech_in!L10/SER_summary!L$27)</f>
        <v>0</v>
      </c>
      <c r="M10" s="100">
        <f>IF(SER_hh_fech_in!M10=0,0,SER_hh_fech_in!M10/SER_summary!M$27)</f>
        <v>0</v>
      </c>
      <c r="N10" s="100">
        <f>IF(SER_hh_fech_in!N10=0,0,SER_hh_fech_in!N10/SER_summary!N$27)</f>
        <v>0</v>
      </c>
      <c r="O10" s="100">
        <f>IF(SER_hh_fech_in!O10=0,0,SER_hh_fech_in!O10/SER_summary!O$27)</f>
        <v>0</v>
      </c>
      <c r="P10" s="100">
        <f>IF(SER_hh_fech_in!P10=0,0,SER_hh_fech_in!P10/SER_summary!P$27)</f>
        <v>99.233031018190601</v>
      </c>
      <c r="Q10" s="100">
        <f>IF(SER_hh_fech_in!Q10=0,0,SER_hh_fech_in!Q10/SER_summary!Q$27)</f>
        <v>109.70515092202875</v>
      </c>
    </row>
    <row r="11" spans="1:17" ht="12" customHeight="1" x14ac:dyDescent="0.25">
      <c r="A11" s="88" t="s">
        <v>61</v>
      </c>
      <c r="B11" s="100"/>
      <c r="C11" s="100">
        <f>IF(SER_hh_fech_in!C11=0,0,SER_hh_fech_in!C11/SER_summary!C$27)</f>
        <v>0</v>
      </c>
      <c r="D11" s="100">
        <f>IF(SER_hh_fech_in!D11=0,0,SER_hh_fech_in!D11/SER_summary!D$27)</f>
        <v>0</v>
      </c>
      <c r="E11" s="100">
        <f>IF(SER_hh_fech_in!E11=0,0,SER_hh_fech_in!E11/SER_summary!E$27)</f>
        <v>104.80962450186581</v>
      </c>
      <c r="F11" s="100">
        <f>IF(SER_hh_fech_in!F11=0,0,SER_hh_fech_in!F11/SER_summary!F$27)</f>
        <v>98.787935392874616</v>
      </c>
      <c r="G11" s="100">
        <f>IF(SER_hh_fech_in!G11=0,0,SER_hh_fech_in!G11/SER_summary!G$27)</f>
        <v>96.314373454089363</v>
      </c>
      <c r="H11" s="100">
        <f>IF(SER_hh_fech_in!H11=0,0,SER_hh_fech_in!H11/SER_summary!H$27)</f>
        <v>99.120432236612302</v>
      </c>
      <c r="I11" s="100">
        <f>IF(SER_hh_fech_in!I11=0,0,SER_hh_fech_in!I11/SER_summary!I$27)</f>
        <v>81.361719020260708</v>
      </c>
      <c r="J11" s="100">
        <f>IF(SER_hh_fech_in!J11=0,0,SER_hh_fech_in!J11/SER_summary!J$27)</f>
        <v>76.642051967209568</v>
      </c>
      <c r="K11" s="100">
        <f>IF(SER_hh_fech_in!K11=0,0,SER_hh_fech_in!K11/SER_summary!K$27)</f>
        <v>83.982644474812645</v>
      </c>
      <c r="L11" s="100">
        <f>IF(SER_hh_fech_in!L11=0,0,SER_hh_fech_in!L11/SER_summary!L$27)</f>
        <v>83.363952161146827</v>
      </c>
      <c r="M11" s="100">
        <f>IF(SER_hh_fech_in!M11=0,0,SER_hh_fech_in!M11/SER_summary!M$27)</f>
        <v>83.176196872409292</v>
      </c>
      <c r="N11" s="100">
        <f>IF(SER_hh_fech_in!N11=0,0,SER_hh_fech_in!N11/SER_summary!N$27)</f>
        <v>81.571475787698716</v>
      </c>
      <c r="O11" s="100">
        <f>IF(SER_hh_fech_in!O11=0,0,SER_hh_fech_in!O11/SER_summary!O$27)</f>
        <v>87.229496772180156</v>
      </c>
      <c r="P11" s="100">
        <f>IF(SER_hh_fech_in!P11=0,0,SER_hh_fech_in!P11/SER_summary!P$27)</f>
        <v>114.05274593977032</v>
      </c>
      <c r="Q11" s="100">
        <f>IF(SER_hh_fech_in!Q11=0,0,SER_hh_fech_in!Q11/SER_summary!Q$27)</f>
        <v>0</v>
      </c>
    </row>
    <row r="12" spans="1:17" ht="12" customHeight="1" x14ac:dyDescent="0.25">
      <c r="A12" s="88" t="s">
        <v>42</v>
      </c>
      <c r="B12" s="100"/>
      <c r="C12" s="100">
        <f>IF(SER_hh_fech_in!C12=0,0,SER_hh_fech_in!C12/SER_summary!C$27)</f>
        <v>0</v>
      </c>
      <c r="D12" s="100">
        <f>IF(SER_hh_fech_in!D12=0,0,SER_hh_fech_in!D12/SER_summary!D$27)</f>
        <v>0</v>
      </c>
      <c r="E12" s="100">
        <f>IF(SER_hh_fech_in!E12=0,0,SER_hh_fech_in!E12/SER_summary!E$27)</f>
        <v>108.9447849223081</v>
      </c>
      <c r="F12" s="100">
        <f>IF(SER_hh_fech_in!F12=0,0,SER_hh_fech_in!F12/SER_summary!F$27)</f>
        <v>103.87390308751782</v>
      </c>
      <c r="G12" s="100">
        <f>IF(SER_hh_fech_in!G12=0,0,SER_hh_fech_in!G12/SER_summary!G$27)</f>
        <v>100.8773430022825</v>
      </c>
      <c r="H12" s="100">
        <f>IF(SER_hh_fech_in!H12=0,0,SER_hh_fech_in!H12/SER_summary!H$27)</f>
        <v>86.522046258039737</v>
      </c>
      <c r="I12" s="100">
        <f>IF(SER_hh_fech_in!I12=0,0,SER_hh_fech_in!I12/SER_summary!I$27)</f>
        <v>75.412819241162197</v>
      </c>
      <c r="J12" s="100">
        <f>IF(SER_hh_fech_in!J12=0,0,SER_hh_fech_in!J12/SER_summary!J$27)</f>
        <v>83.417198614194717</v>
      </c>
      <c r="K12" s="100">
        <f>IF(SER_hh_fech_in!K12=0,0,SER_hh_fech_in!K12/SER_summary!K$27)</f>
        <v>80.981451992061778</v>
      </c>
      <c r="L12" s="100">
        <f>IF(SER_hh_fech_in!L12=0,0,SER_hh_fech_in!L12/SER_summary!L$27)</f>
        <v>112.63455188364317</v>
      </c>
      <c r="M12" s="100">
        <f>IF(SER_hh_fech_in!M12=0,0,SER_hh_fech_in!M12/SER_summary!M$27)</f>
        <v>0</v>
      </c>
      <c r="N12" s="100">
        <f>IF(SER_hh_fech_in!N12=0,0,SER_hh_fech_in!N12/SER_summary!N$27)</f>
        <v>0</v>
      </c>
      <c r="O12" s="100">
        <f>IF(SER_hh_fech_in!O12=0,0,SER_hh_fech_in!O12/SER_summary!O$27)</f>
        <v>0</v>
      </c>
      <c r="P12" s="100">
        <f>IF(SER_hh_fech_in!P12=0,0,SER_hh_fech_in!P12/SER_summary!P$27)</f>
        <v>0</v>
      </c>
      <c r="Q12" s="100">
        <f>IF(SER_hh_fech_in!Q12=0,0,SER_hh_fech_in!Q12/SER_summary!Q$27)</f>
        <v>0</v>
      </c>
    </row>
    <row r="13" spans="1:17" ht="12" customHeight="1" x14ac:dyDescent="0.25">
      <c r="A13" s="88" t="s">
        <v>105</v>
      </c>
      <c r="B13" s="100"/>
      <c r="C13" s="100">
        <f>IF(SER_hh_fech_in!C13=0,0,SER_hh_fech_in!C13/SER_summary!C$27)</f>
        <v>56.772951436514688</v>
      </c>
      <c r="D13" s="100">
        <f>IF(SER_hh_fech_in!D13=0,0,SER_hh_fech_in!D13/SER_summary!D$27)</f>
        <v>56.818883716148449</v>
      </c>
      <c r="E13" s="100">
        <f>IF(SER_hh_fech_in!E13=0,0,SER_hh_fech_in!E13/SER_summary!E$27)</f>
        <v>69.116243659481512</v>
      </c>
      <c r="F13" s="100">
        <f>IF(SER_hh_fech_in!F13=0,0,SER_hh_fech_in!F13/SER_summary!F$27)</f>
        <v>65.208965793350771</v>
      </c>
      <c r="G13" s="100">
        <f>IF(SER_hh_fech_in!G13=0,0,SER_hh_fech_in!G13/SER_summary!G$27)</f>
        <v>61.720893724897024</v>
      </c>
      <c r="H13" s="100">
        <f>IF(SER_hh_fech_in!H13=0,0,SER_hh_fech_in!H13/SER_summary!H$27)</f>
        <v>68.261739778981706</v>
      </c>
      <c r="I13" s="100">
        <f>IF(SER_hh_fech_in!I13=0,0,SER_hh_fech_in!I13/SER_summary!I$27)</f>
        <v>47.966850524003341</v>
      </c>
      <c r="J13" s="100">
        <f>IF(SER_hh_fech_in!J13=0,0,SER_hh_fech_in!J13/SER_summary!J$27)</f>
        <v>56.505930296233259</v>
      </c>
      <c r="K13" s="100">
        <f>IF(SER_hh_fech_in!K13=0,0,SER_hh_fech_in!K13/SER_summary!K$27)</f>
        <v>54.110623696283191</v>
      </c>
      <c r="L13" s="100">
        <f>IF(SER_hh_fech_in!L13=0,0,SER_hh_fech_in!L13/SER_summary!L$27)</f>
        <v>48.695918462810418</v>
      </c>
      <c r="M13" s="100">
        <f>IF(SER_hh_fech_in!M13=0,0,SER_hh_fech_in!M13/SER_summary!M$27)</f>
        <v>31.449046754362879</v>
      </c>
      <c r="N13" s="100">
        <f>IF(SER_hh_fech_in!N13=0,0,SER_hh_fech_in!N13/SER_summary!N$27)</f>
        <v>29.567169864895522</v>
      </c>
      <c r="O13" s="100">
        <f>IF(SER_hh_fech_in!O13=0,0,SER_hh_fech_in!O13/SER_summary!O$27)</f>
        <v>28.90097689053944</v>
      </c>
      <c r="P13" s="100">
        <f>IF(SER_hh_fech_in!P13=0,0,SER_hh_fech_in!P13/SER_summary!P$27)</f>
        <v>25.023343115325257</v>
      </c>
      <c r="Q13" s="100">
        <f>IF(SER_hh_fech_in!Q13=0,0,SER_hh_fech_in!Q13/SER_summary!Q$27)</f>
        <v>27.191305020962009</v>
      </c>
    </row>
    <row r="14" spans="1:17" ht="12" customHeight="1" x14ac:dyDescent="0.25">
      <c r="A14" s="51" t="s">
        <v>104</v>
      </c>
      <c r="B14" s="22"/>
      <c r="C14" s="22">
        <f>IF(SER_hh_fech_in!C14=0,0,SER_hh_fech_in!C14/SER_summary!C$27)</f>
        <v>0</v>
      </c>
      <c r="D14" s="22">
        <f>IF(SER_hh_fech_in!D14=0,0,SER_hh_fech_in!D14/SER_summary!D$27)</f>
        <v>95.180684437691554</v>
      </c>
      <c r="E14" s="22">
        <f>IF(SER_hh_fech_in!E14=0,0,SER_hh_fech_in!E14/SER_summary!E$27)</f>
        <v>114.81005012130896</v>
      </c>
      <c r="F14" s="22">
        <f>IF(SER_hh_fech_in!F14=0,0,SER_hh_fech_in!F14/SER_summary!F$27)</f>
        <v>0</v>
      </c>
      <c r="G14" s="22">
        <f>IF(SER_hh_fech_in!G14=0,0,SER_hh_fech_in!G14/SER_summary!G$27)</f>
        <v>0</v>
      </c>
      <c r="H14" s="22">
        <f>IF(SER_hh_fech_in!H14=0,0,SER_hh_fech_in!H14/SER_summary!H$27)</f>
        <v>0</v>
      </c>
      <c r="I14" s="22">
        <f>IF(SER_hh_fech_in!I14=0,0,SER_hh_fech_in!I14/SER_summary!I$27)</f>
        <v>0</v>
      </c>
      <c r="J14" s="22">
        <f>IF(SER_hh_fech_in!J14=0,0,SER_hh_fech_in!J14/SER_summary!J$27)</f>
        <v>93.629285206462768</v>
      </c>
      <c r="K14" s="22">
        <f>IF(SER_hh_fech_in!K14=0,0,SER_hh_fech_in!K14/SER_summary!K$27)</f>
        <v>89.545380954830009</v>
      </c>
      <c r="L14" s="22">
        <f>IF(SER_hh_fech_in!L14=0,0,SER_hh_fech_in!L14/SER_summary!L$27)</f>
        <v>104.1189883050554</v>
      </c>
      <c r="M14" s="22">
        <f>IF(SER_hh_fech_in!M14=0,0,SER_hh_fech_in!M14/SER_summary!M$27)</f>
        <v>0</v>
      </c>
      <c r="N14" s="22">
        <f>IF(SER_hh_fech_in!N14=0,0,SER_hh_fech_in!N14/SER_summary!N$27)</f>
        <v>90.975576897525684</v>
      </c>
      <c r="O14" s="22">
        <f>IF(SER_hh_fech_in!O14=0,0,SER_hh_fech_in!O14/SER_summary!O$27)</f>
        <v>0</v>
      </c>
      <c r="P14" s="22">
        <f>IF(SER_hh_fech_in!P14=0,0,SER_hh_fech_in!P14/SER_summary!P$27)</f>
        <v>0</v>
      </c>
      <c r="Q14" s="22">
        <f>IF(SER_hh_fech_in!Q14=0,0,SER_hh_fech_in!Q14/SER_summary!Q$27)</f>
        <v>97.665443141401198</v>
      </c>
    </row>
    <row r="15" spans="1:17" ht="12" customHeight="1" x14ac:dyDescent="0.25">
      <c r="A15" s="105" t="s">
        <v>108</v>
      </c>
      <c r="B15" s="104"/>
      <c r="C15" s="104">
        <f>IF(SER_hh_fech_in!C15=0,0,SER_hh_fech_in!C15/SER_summary!C$27)</f>
        <v>1.4882861792366391</v>
      </c>
      <c r="D15" s="104">
        <f>IF(SER_hh_fech_in!D15=0,0,SER_hh_fech_in!D15/SER_summary!D$27)</f>
        <v>1.3648698311408636</v>
      </c>
      <c r="E15" s="104">
        <f>IF(SER_hh_fech_in!E15=0,0,SER_hh_fech_in!E15/SER_summary!E$27)</f>
        <v>0.50471095463017934</v>
      </c>
      <c r="F15" s="104">
        <f>IF(SER_hh_fech_in!F15=0,0,SER_hh_fech_in!F15/SER_summary!F$27)</f>
        <v>1.4443720669472431</v>
      </c>
      <c r="G15" s="104">
        <f>IF(SER_hh_fech_in!G15=0,0,SER_hh_fech_in!G15/SER_summary!G$27)</f>
        <v>1.5199601723084224</v>
      </c>
      <c r="H15" s="104">
        <f>IF(SER_hh_fech_in!H15=0,0,SER_hh_fech_in!H15/SER_summary!H$27)</f>
        <v>1.7971784649219427</v>
      </c>
      <c r="I15" s="104">
        <f>IF(SER_hh_fech_in!I15=0,0,SER_hh_fech_in!I15/SER_summary!I$27)</f>
        <v>1.2337320960524474</v>
      </c>
      <c r="J15" s="104">
        <f>IF(SER_hh_fech_in!J15=0,0,SER_hh_fech_in!J15/SER_summary!J$27)</f>
        <v>1.4969905737844409</v>
      </c>
      <c r="K15" s="104">
        <f>IF(SER_hh_fech_in!K15=0,0,SER_hh_fech_in!K15/SER_summary!K$27)</f>
        <v>1.3917533353679281</v>
      </c>
      <c r="L15" s="104">
        <f>IF(SER_hh_fech_in!L15=0,0,SER_hh_fech_in!L15/SER_summary!L$27)</f>
        <v>1.5557108065582703</v>
      </c>
      <c r="M15" s="104">
        <f>IF(SER_hh_fech_in!M15=0,0,SER_hh_fech_in!M15/SER_summary!M$27)</f>
        <v>1.4060233029004714</v>
      </c>
      <c r="N15" s="104">
        <f>IF(SER_hh_fech_in!N15=0,0,SER_hh_fech_in!N15/SER_summary!N$27)</f>
        <v>1.4644469039762718</v>
      </c>
      <c r="O15" s="104">
        <f>IF(SER_hh_fech_in!O15=0,0,SER_hh_fech_in!O15/SER_summary!O$27)</f>
        <v>1.6380639330042965</v>
      </c>
      <c r="P15" s="104">
        <f>IF(SER_hh_fech_in!P15=0,0,SER_hh_fech_in!P15/SER_summary!P$27)</f>
        <v>1.0726112271120369</v>
      </c>
      <c r="Q15" s="104">
        <f>IF(SER_hh_fech_in!Q15=0,0,SER_hh_fech_in!Q15/SER_summary!Q$27)</f>
        <v>0.94206900686377315</v>
      </c>
    </row>
    <row r="16" spans="1:17" ht="12.95" customHeight="1" x14ac:dyDescent="0.25">
      <c r="A16" s="90" t="s">
        <v>102</v>
      </c>
      <c r="B16" s="101"/>
      <c r="C16" s="101">
        <f>IF(SER_hh_fech_in!C16=0,0,SER_hh_fech_in!C16/SER_summary!C$27)</f>
        <v>15.62290645154628</v>
      </c>
      <c r="D16" s="101">
        <f>IF(SER_hh_fech_in!D16=0,0,SER_hh_fech_in!D16/SER_summary!D$27)</f>
        <v>14.894454578342488</v>
      </c>
      <c r="E16" s="101">
        <f>IF(SER_hh_fech_in!E16=0,0,SER_hh_fech_in!E16/SER_summary!E$27)</f>
        <v>14.186182095457884</v>
      </c>
      <c r="F16" s="101">
        <f>IF(SER_hh_fech_in!F16=0,0,SER_hh_fech_in!F16/SER_summary!F$27)</f>
        <v>13.737042327737434</v>
      </c>
      <c r="G16" s="101">
        <f>IF(SER_hh_fech_in!G16=0,0,SER_hh_fech_in!G16/SER_summary!G$27)</f>
        <v>13.300652271126539</v>
      </c>
      <c r="H16" s="101">
        <f>IF(SER_hh_fech_in!H16=0,0,SER_hh_fech_in!H16/SER_summary!H$27)</f>
        <v>13.009250699057786</v>
      </c>
      <c r="I16" s="101">
        <f>IF(SER_hh_fech_in!I16=0,0,SER_hh_fech_in!I16/SER_summary!I$27)</f>
        <v>12.486416342888381</v>
      </c>
      <c r="J16" s="101">
        <f>IF(SER_hh_fech_in!J16=0,0,SER_hh_fech_in!J16/SER_summary!J$27)</f>
        <v>12.244387984955141</v>
      </c>
      <c r="K16" s="101">
        <f>IF(SER_hh_fech_in!K16=0,0,SER_hh_fech_in!K16/SER_summary!K$27)</f>
        <v>11.863797987398105</v>
      </c>
      <c r="L16" s="101">
        <f>IF(SER_hh_fech_in!L16=0,0,SER_hh_fech_in!L16/SER_summary!L$27)</f>
        <v>11.426519138323002</v>
      </c>
      <c r="M16" s="101">
        <f>IF(SER_hh_fech_in!M16=0,0,SER_hh_fech_in!M16/SER_summary!M$27)</f>
        <v>11.334961952854503</v>
      </c>
      <c r="N16" s="101">
        <f>IF(SER_hh_fech_in!N16=0,0,SER_hh_fech_in!N16/SER_summary!N$27)</f>
        <v>10.353584101943071</v>
      </c>
      <c r="O16" s="101">
        <f>IF(SER_hh_fech_in!O16=0,0,SER_hh_fech_in!O16/SER_summary!O$27)</f>
        <v>9.5707355793057456</v>
      </c>
      <c r="P16" s="101">
        <f>IF(SER_hh_fech_in!P16=0,0,SER_hh_fech_in!P16/SER_summary!P$27)</f>
        <v>9.3589163720799604</v>
      </c>
      <c r="Q16" s="101">
        <f>IF(SER_hh_fech_in!Q16=0,0,SER_hh_fech_in!Q16/SER_summary!Q$27)</f>
        <v>8.416515330579859</v>
      </c>
    </row>
    <row r="17" spans="1:17" ht="12.95" customHeight="1" x14ac:dyDescent="0.25">
      <c r="A17" s="88" t="s">
        <v>101</v>
      </c>
      <c r="B17" s="103"/>
      <c r="C17" s="103">
        <f>IF(SER_hh_fech_in!C17=0,0,SER_hh_fech_in!C17/SER_summary!C$27)</f>
        <v>1.6497058010083641</v>
      </c>
      <c r="D17" s="103">
        <f>IF(SER_hh_fech_in!D17=0,0,SER_hh_fech_in!D17/SER_summary!D$27)</f>
        <v>1.7662243160914779</v>
      </c>
      <c r="E17" s="103">
        <f>IF(SER_hh_fech_in!E17=0,0,SER_hh_fech_in!E17/SER_summary!E$27)</f>
        <v>1.8849649538902309</v>
      </c>
      <c r="F17" s="103">
        <f>IF(SER_hh_fech_in!F17=0,0,SER_hh_fech_in!F17/SER_summary!F$27)</f>
        <v>2.0222837858155298</v>
      </c>
      <c r="G17" s="103">
        <f>IF(SER_hh_fech_in!G17=0,0,SER_hh_fech_in!G17/SER_summary!G$27)</f>
        <v>2.1657058400450402</v>
      </c>
      <c r="H17" s="103">
        <f>IF(SER_hh_fech_in!H17=0,0,SER_hh_fech_in!H17/SER_summary!H$27)</f>
        <v>2.3016884626751013</v>
      </c>
      <c r="I17" s="103">
        <f>IF(SER_hh_fech_in!I17=0,0,SER_hh_fech_in!I17/SER_summary!I$27)</f>
        <v>2.5185604399655346</v>
      </c>
      <c r="J17" s="103">
        <f>IF(SER_hh_fech_in!J17=0,0,SER_hh_fech_in!J17/SER_summary!J$27)</f>
        <v>2.6321430879479242</v>
      </c>
      <c r="K17" s="103">
        <f>IF(SER_hh_fech_in!K17=0,0,SER_hh_fech_in!K17/SER_summary!K$27)</f>
        <v>2.7666705865087744</v>
      </c>
      <c r="L17" s="103">
        <f>IF(SER_hh_fech_in!L17=0,0,SER_hh_fech_in!L17/SER_summary!L$27)</f>
        <v>2.8780058166971472</v>
      </c>
      <c r="M17" s="103">
        <f>IF(SER_hh_fech_in!M17=0,0,SER_hh_fech_in!M17/SER_summary!M$27)</f>
        <v>2.9329306589379076</v>
      </c>
      <c r="N17" s="103">
        <f>IF(SER_hh_fech_in!N17=0,0,SER_hh_fech_in!N17/SER_summary!N$27)</f>
        <v>2.9086333413861727</v>
      </c>
      <c r="O17" s="103">
        <f>IF(SER_hh_fech_in!O17=0,0,SER_hh_fech_in!O17/SER_summary!O$27)</f>
        <v>2.9409275919785176</v>
      </c>
      <c r="P17" s="103">
        <f>IF(SER_hh_fech_in!P17=0,0,SER_hh_fech_in!P17/SER_summary!P$27)</f>
        <v>3.0092143426925779</v>
      </c>
      <c r="Q17" s="103">
        <f>IF(SER_hh_fech_in!Q17=0,0,SER_hh_fech_in!Q17/SER_summary!Q$27)</f>
        <v>3.0251845292392119</v>
      </c>
    </row>
    <row r="18" spans="1:17" ht="12" customHeight="1" x14ac:dyDescent="0.25">
      <c r="A18" s="88" t="s">
        <v>100</v>
      </c>
      <c r="B18" s="103"/>
      <c r="C18" s="103">
        <f>IF(SER_hh_fech_in!C18=0,0,SER_hh_fech_in!C18/SER_summary!C$27)</f>
        <v>15.651397575007968</v>
      </c>
      <c r="D18" s="103">
        <f>IF(SER_hh_fech_in!D18=0,0,SER_hh_fech_in!D18/SER_summary!D$27)</f>
        <v>14.917925018751928</v>
      </c>
      <c r="E18" s="103">
        <f>IF(SER_hh_fech_in!E18=0,0,SER_hh_fech_in!E18/SER_summary!E$27)</f>
        <v>14.37357443774353</v>
      </c>
      <c r="F18" s="103">
        <f>IF(SER_hh_fech_in!F18=0,0,SER_hh_fech_in!F18/SER_summary!F$27)</f>
        <v>13.893181049170115</v>
      </c>
      <c r="G18" s="103">
        <f>IF(SER_hh_fech_in!G18=0,0,SER_hh_fech_in!G18/SER_summary!G$27)</f>
        <v>13.474495423521514</v>
      </c>
      <c r="H18" s="103">
        <f>IF(SER_hh_fech_in!H18=0,0,SER_hh_fech_in!H18/SER_summary!H$27)</f>
        <v>13.102994777022074</v>
      </c>
      <c r="I18" s="103">
        <f>IF(SER_hh_fech_in!I18=0,0,SER_hh_fech_in!I18/SER_summary!I$27)</f>
        <v>12.763574083400467</v>
      </c>
      <c r="J18" s="103">
        <f>IF(SER_hh_fech_in!J18=0,0,SER_hh_fech_in!J18/SER_summary!J$27)</f>
        <v>12.491367839696505</v>
      </c>
      <c r="K18" s="103">
        <f>IF(SER_hh_fech_in!K18=0,0,SER_hh_fech_in!K18/SER_summary!K$27)</f>
        <v>12.066768741804308</v>
      </c>
      <c r="L18" s="103">
        <f>IF(SER_hh_fech_in!L18=0,0,SER_hh_fech_in!L18/SER_summary!L$27)</f>
        <v>11.76756223659291</v>
      </c>
      <c r="M18" s="103">
        <f>IF(SER_hh_fech_in!M18=0,0,SER_hh_fech_in!M18/SER_summary!M$27)</f>
        <v>11.462373113651243</v>
      </c>
      <c r="N18" s="103">
        <f>IF(SER_hh_fech_in!N18=0,0,SER_hh_fech_in!N18/SER_summary!N$27)</f>
        <v>11.124246861142737</v>
      </c>
      <c r="O18" s="103">
        <f>IF(SER_hh_fech_in!O18=0,0,SER_hh_fech_in!O18/SER_summary!O$27)</f>
        <v>10.707484112823279</v>
      </c>
      <c r="P18" s="103">
        <f>IF(SER_hh_fech_in!P18=0,0,SER_hh_fech_in!P18/SER_summary!P$27)</f>
        <v>10.209985149281271</v>
      </c>
      <c r="Q18" s="103">
        <f>IF(SER_hh_fech_in!Q18=0,0,SER_hh_fech_in!Q18/SER_summary!Q$27)</f>
        <v>9.4082125192059092</v>
      </c>
    </row>
    <row r="19" spans="1:17" ht="12.95" customHeight="1" x14ac:dyDescent="0.25">
      <c r="A19" s="90" t="s">
        <v>47</v>
      </c>
      <c r="B19" s="101"/>
      <c r="C19" s="101">
        <f>IF(SER_hh_fech_in!C19=0,0,SER_hh_fech_in!C19/SER_summary!C$27)</f>
        <v>21.887907634446286</v>
      </c>
      <c r="D19" s="101">
        <f>IF(SER_hh_fech_in!D19=0,0,SER_hh_fech_in!D19/SER_summary!D$27)</f>
        <v>21.194540787540511</v>
      </c>
      <c r="E19" s="101">
        <f>IF(SER_hh_fech_in!E19=0,0,SER_hh_fech_in!E19/SER_summary!E$27)</f>
        <v>17.506461964350795</v>
      </c>
      <c r="F19" s="101">
        <f>IF(SER_hh_fech_in!F19=0,0,SER_hh_fech_in!F19/SER_summary!F$27)</f>
        <v>18.407790664807383</v>
      </c>
      <c r="G19" s="101">
        <f>IF(SER_hh_fech_in!G19=0,0,SER_hh_fech_in!G19/SER_summary!G$27)</f>
        <v>20.687714507353416</v>
      </c>
      <c r="H19" s="101">
        <f>IF(SER_hh_fech_in!H19=0,0,SER_hh_fech_in!H19/SER_summary!H$27)</f>
        <v>19.980268546072537</v>
      </c>
      <c r="I19" s="101">
        <f>IF(SER_hh_fech_in!I19=0,0,SER_hh_fech_in!I19/SER_summary!I$27)</f>
        <v>18.880061072873982</v>
      </c>
      <c r="J19" s="101">
        <f>IF(SER_hh_fech_in!J19=0,0,SER_hh_fech_in!J19/SER_summary!J$27)</f>
        <v>19.544712545896953</v>
      </c>
      <c r="K19" s="101">
        <f>IF(SER_hh_fech_in!K19=0,0,SER_hh_fech_in!K19/SER_summary!K$27)</f>
        <v>19.976995750155172</v>
      </c>
      <c r="L19" s="101">
        <f>IF(SER_hh_fech_in!L19=0,0,SER_hh_fech_in!L19/SER_summary!L$27)</f>
        <v>19.493906433786922</v>
      </c>
      <c r="M19" s="101">
        <f>IF(SER_hh_fech_in!M19=0,0,SER_hh_fech_in!M19/SER_summary!M$27)</f>
        <v>20.370951691962802</v>
      </c>
      <c r="N19" s="101">
        <f>IF(SER_hh_fech_in!N19=0,0,SER_hh_fech_in!N19/SER_summary!N$27)</f>
        <v>19.771668386810642</v>
      </c>
      <c r="O19" s="101">
        <f>IF(SER_hh_fech_in!O19=0,0,SER_hh_fech_in!O19/SER_summary!O$27)</f>
        <v>19.166961080326939</v>
      </c>
      <c r="P19" s="101">
        <f>IF(SER_hh_fech_in!P19=0,0,SER_hh_fech_in!P19/SER_summary!P$27)</f>
        <v>21.186719379765972</v>
      </c>
      <c r="Q19" s="101">
        <f>IF(SER_hh_fech_in!Q19=0,0,SER_hh_fech_in!Q19/SER_summary!Q$27)</f>
        <v>20.787800652049761</v>
      </c>
    </row>
    <row r="20" spans="1:17" ht="12" customHeight="1" x14ac:dyDescent="0.25">
      <c r="A20" s="88" t="s">
        <v>38</v>
      </c>
      <c r="B20" s="100"/>
      <c r="C20" s="100">
        <f>IF(SER_hh_fech_in!C20=0,0,SER_hh_fech_in!C20/SER_summary!C$27)</f>
        <v>0</v>
      </c>
      <c r="D20" s="100">
        <f>IF(SER_hh_fech_in!D20=0,0,SER_hh_fech_in!D20/SER_summary!D$27)</f>
        <v>0</v>
      </c>
      <c r="E20" s="100">
        <f>IF(SER_hh_fech_in!E20=0,0,SER_hh_fech_in!E20/SER_summary!E$27)</f>
        <v>0</v>
      </c>
      <c r="F20" s="100">
        <f>IF(SER_hh_fech_in!F20=0,0,SER_hh_fech_in!F20/SER_summary!F$27)</f>
        <v>0</v>
      </c>
      <c r="G20" s="100">
        <f>IF(SER_hh_fech_in!G20=0,0,SER_hh_fech_in!G20/SER_summary!G$27)</f>
        <v>0</v>
      </c>
      <c r="H20" s="100">
        <f>IF(SER_hh_fech_in!H20=0,0,SER_hh_fech_in!H20/SER_summary!H$27)</f>
        <v>0</v>
      </c>
      <c r="I20" s="100">
        <f>IF(SER_hh_fech_in!I20=0,0,SER_hh_fech_in!I20/SER_summary!I$27)</f>
        <v>0</v>
      </c>
      <c r="J20" s="100">
        <f>IF(SER_hh_fech_in!J20=0,0,SER_hh_fech_in!J20/SER_summary!J$27)</f>
        <v>0</v>
      </c>
      <c r="K20" s="100">
        <f>IF(SER_hh_fech_in!K20=0,0,SER_hh_fech_in!K20/SER_summary!K$27)</f>
        <v>0</v>
      </c>
      <c r="L20" s="100">
        <f>IF(SER_hh_fech_in!L20=0,0,SER_hh_fech_in!L20/SER_summary!L$27)</f>
        <v>0</v>
      </c>
      <c r="M20" s="100">
        <f>IF(SER_hh_fech_in!M20=0,0,SER_hh_fech_in!M20/SER_summary!M$27)</f>
        <v>0</v>
      </c>
      <c r="N20" s="100">
        <f>IF(SER_hh_fech_in!N20=0,0,SER_hh_fech_in!N20/SER_summary!N$27)</f>
        <v>0</v>
      </c>
      <c r="O20" s="100">
        <f>IF(SER_hh_fech_in!O20=0,0,SER_hh_fech_in!O20/SER_summary!O$27)</f>
        <v>0</v>
      </c>
      <c r="P20" s="100">
        <f>IF(SER_hh_fech_in!P20=0,0,SER_hh_fech_in!P20/SER_summary!P$27)</f>
        <v>0</v>
      </c>
      <c r="Q20" s="100">
        <f>IF(SER_hh_fech_in!Q20=0,0,SER_hh_fech_in!Q20/SER_summary!Q$27)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IF(SER_hh_fech_in!C21=0,0,SER_hh_fech_in!C21/SER_summary!C$27)</f>
        <v>21.962955930588347</v>
      </c>
      <c r="D21" s="100">
        <f>IF(SER_hh_fech_in!D21=0,0,SER_hh_fech_in!D21/SER_summary!D$27)</f>
        <v>21.96664619052137</v>
      </c>
      <c r="E21" s="100">
        <f>IF(SER_hh_fech_in!E21=0,0,SER_hh_fech_in!E21/SER_summary!E$27)</f>
        <v>21.993691520273131</v>
      </c>
      <c r="F21" s="100">
        <f>IF(SER_hh_fech_in!F21=0,0,SER_hh_fech_in!F21/SER_summary!F$27)</f>
        <v>21.935035108800861</v>
      </c>
      <c r="G21" s="100">
        <f>IF(SER_hh_fech_in!G21=0,0,SER_hh_fech_in!G21/SER_summary!G$27)</f>
        <v>21.496265975166047</v>
      </c>
      <c r="H21" s="100">
        <f>IF(SER_hh_fech_in!H21=0,0,SER_hh_fech_in!H21/SER_summary!H$27)</f>
        <v>21.700993395318712</v>
      </c>
      <c r="I21" s="100">
        <f>IF(SER_hh_fech_in!I21=0,0,SER_hh_fech_in!I21/SER_summary!I$27)</f>
        <v>14.834079149471417</v>
      </c>
      <c r="J21" s="100">
        <f>IF(SER_hh_fech_in!J21=0,0,SER_hh_fech_in!J21/SER_summary!J$27)</f>
        <v>0</v>
      </c>
      <c r="K21" s="100">
        <f>IF(SER_hh_fech_in!K21=0,0,SER_hh_fech_in!K21/SER_summary!K$27)</f>
        <v>14.747830594090287</v>
      </c>
      <c r="L21" s="100">
        <f>IF(SER_hh_fech_in!L21=0,0,SER_hh_fech_in!L21/SER_summary!L$27)</f>
        <v>14.510535760872269</v>
      </c>
      <c r="M21" s="100">
        <f>IF(SER_hh_fech_in!M21=0,0,SER_hh_fech_in!M21/SER_summary!M$27)</f>
        <v>21.348428876967301</v>
      </c>
      <c r="N21" s="100">
        <f>IF(SER_hh_fech_in!N21=0,0,SER_hh_fech_in!N21/SER_summary!N$27)</f>
        <v>0</v>
      </c>
      <c r="O21" s="100">
        <f>IF(SER_hh_fech_in!O21=0,0,SER_hh_fech_in!O21/SER_summary!O$27)</f>
        <v>0</v>
      </c>
      <c r="P21" s="100">
        <f>IF(SER_hh_fech_in!P21=0,0,SER_hh_fech_in!P21/SER_summary!P$27)</f>
        <v>20.990304766356701</v>
      </c>
      <c r="Q21" s="100">
        <f>IF(SER_hh_fech_in!Q21=0,0,SER_hh_fech_in!Q21/SER_summary!Q$27)</f>
        <v>0</v>
      </c>
    </row>
    <row r="22" spans="1:17" ht="12" customHeight="1" x14ac:dyDescent="0.25">
      <c r="A22" s="88" t="s">
        <v>99</v>
      </c>
      <c r="B22" s="100"/>
      <c r="C22" s="100">
        <f>IF(SER_hh_fech_in!C22=0,0,SER_hh_fech_in!C22/SER_summary!C$27)</f>
        <v>22.527216749323429</v>
      </c>
      <c r="D22" s="100">
        <f>IF(SER_hh_fech_in!D22=0,0,SER_hh_fech_in!D22/SER_summary!D$27)</f>
        <v>22.359048877128469</v>
      </c>
      <c r="E22" s="100">
        <f>IF(SER_hh_fech_in!E22=0,0,SER_hh_fech_in!E22/SER_summary!E$27)</f>
        <v>22.26805641952323</v>
      </c>
      <c r="F22" s="100">
        <f>IF(SER_hh_fech_in!F22=0,0,SER_hh_fech_in!F22/SER_summary!F$27)</f>
        <v>21.897023023636759</v>
      </c>
      <c r="G22" s="100">
        <f>IF(SER_hh_fech_in!G22=0,0,SER_hh_fech_in!G22/SER_summary!G$27)</f>
        <v>21.349907552378546</v>
      </c>
      <c r="H22" s="100">
        <f>IF(SER_hh_fech_in!H22=0,0,SER_hh_fech_in!H22/SER_summary!H$27)</f>
        <v>21.892631301750257</v>
      </c>
      <c r="I22" s="100">
        <f>IF(SER_hh_fech_in!I22=0,0,SER_hh_fech_in!I22/SER_summary!I$27)</f>
        <v>20.935889329370891</v>
      </c>
      <c r="J22" s="100">
        <f>IF(SER_hh_fech_in!J22=0,0,SER_hh_fech_in!J22/SER_summary!J$27)</f>
        <v>21.611991167733763</v>
      </c>
      <c r="K22" s="100">
        <f>IF(SER_hh_fech_in!K22=0,0,SER_hh_fech_in!K22/SER_summary!K$27)</f>
        <v>21.540969595828496</v>
      </c>
      <c r="L22" s="100">
        <f>IF(SER_hh_fech_in!L22=0,0,SER_hh_fech_in!L22/SER_summary!L$27)</f>
        <v>20.837433552624923</v>
      </c>
      <c r="M22" s="100">
        <f>IF(SER_hh_fech_in!M22=0,0,SER_hh_fech_in!M22/SER_summary!M$27)</f>
        <v>21.819176450769092</v>
      </c>
      <c r="N22" s="100">
        <f>IF(SER_hh_fech_in!N22=0,0,SER_hh_fech_in!N22/SER_summary!N$27)</f>
        <v>22.043921106802404</v>
      </c>
      <c r="O22" s="100">
        <f>IF(SER_hh_fech_in!O22=0,0,SER_hh_fech_in!O22/SER_summary!O$27)</f>
        <v>22.105737405484383</v>
      </c>
      <c r="P22" s="100">
        <f>IF(SER_hh_fech_in!P22=0,0,SER_hh_fech_in!P22/SER_summary!P$27)</f>
        <v>22.057035394449986</v>
      </c>
      <c r="Q22" s="100">
        <f>IF(SER_hh_fech_in!Q22=0,0,SER_hh_fech_in!Q22/SER_summary!Q$27)</f>
        <v>22.239032137611066</v>
      </c>
    </row>
    <row r="23" spans="1:17" ht="12" customHeight="1" x14ac:dyDescent="0.25">
      <c r="A23" s="88" t="s">
        <v>98</v>
      </c>
      <c r="B23" s="100"/>
      <c r="C23" s="100">
        <f>IF(SER_hh_fech_in!C23=0,0,SER_hh_fech_in!C23/SER_summary!C$27)</f>
        <v>21.045574540414261</v>
      </c>
      <c r="D23" s="100">
        <f>IF(SER_hh_fech_in!D23=0,0,SER_hh_fech_in!D23/SER_summary!D$27)</f>
        <v>20.884306692441935</v>
      </c>
      <c r="E23" s="100">
        <f>IF(SER_hh_fech_in!E23=0,0,SER_hh_fech_in!E23/SER_summary!E$27)</f>
        <v>20.832802540176932</v>
      </c>
      <c r="F23" s="100">
        <f>IF(SER_hh_fech_in!F23=0,0,SER_hh_fech_in!F23/SER_summary!F$27)</f>
        <v>19.928336209822703</v>
      </c>
      <c r="G23" s="100">
        <f>IF(SER_hh_fech_in!G23=0,0,SER_hh_fech_in!G23/SER_summary!G$27)</f>
        <v>20.02415236627284</v>
      </c>
      <c r="H23" s="100">
        <f>IF(SER_hh_fech_in!H23=0,0,SER_hh_fech_in!H23/SER_summary!H$27)</f>
        <v>20.485576411331621</v>
      </c>
      <c r="I23" s="100">
        <f>IF(SER_hh_fech_in!I23=0,0,SER_hh_fech_in!I23/SER_summary!I$27)</f>
        <v>19.729177356517706</v>
      </c>
      <c r="J23" s="100">
        <f>IF(SER_hh_fech_in!J23=0,0,SER_hh_fech_in!J23/SER_summary!J$27)</f>
        <v>20.225926941737704</v>
      </c>
      <c r="K23" s="100">
        <f>IF(SER_hh_fech_in!K23=0,0,SER_hh_fech_in!K23/SER_summary!K$27)</f>
        <v>20.225852352718604</v>
      </c>
      <c r="L23" s="100">
        <f>IF(SER_hh_fech_in!L23=0,0,SER_hh_fech_in!L23/SER_summary!L$27)</f>
        <v>19.765611022848923</v>
      </c>
      <c r="M23" s="100">
        <f>IF(SER_hh_fech_in!M23=0,0,SER_hh_fech_in!M23/SER_summary!M$27)</f>
        <v>20.451094829181834</v>
      </c>
      <c r="N23" s="100">
        <f>IF(SER_hh_fech_in!N23=0,0,SER_hh_fech_in!N23/SER_summary!N$27)</f>
        <v>20.620450983300756</v>
      </c>
      <c r="O23" s="100">
        <f>IF(SER_hh_fech_in!O23=0,0,SER_hh_fech_in!O23/SER_summary!O$27)</f>
        <v>20.691428828549189</v>
      </c>
      <c r="P23" s="100">
        <f>IF(SER_hh_fech_in!P23=0,0,SER_hh_fech_in!P23/SER_summary!P$27)</f>
        <v>20.687280025852882</v>
      </c>
      <c r="Q23" s="100">
        <f>IF(SER_hh_fech_in!Q23=0,0,SER_hh_fech_in!Q23/SER_summary!Q$27)</f>
        <v>20.808539737286086</v>
      </c>
    </row>
    <row r="24" spans="1:17" ht="12" customHeight="1" x14ac:dyDescent="0.25">
      <c r="A24" s="88" t="s">
        <v>34</v>
      </c>
      <c r="B24" s="100"/>
      <c r="C24" s="100">
        <f>IF(SER_hh_fech_in!C24=0,0,SER_hh_fech_in!C24/SER_summary!C$27)</f>
        <v>0</v>
      </c>
      <c r="D24" s="100">
        <f>IF(SER_hh_fech_in!D24=0,0,SER_hh_fech_in!D24/SER_summary!D$27)</f>
        <v>0</v>
      </c>
      <c r="E24" s="100">
        <f>IF(SER_hh_fech_in!E24=0,0,SER_hh_fech_in!E24/SER_summary!E$27)</f>
        <v>0</v>
      </c>
      <c r="F24" s="100">
        <f>IF(SER_hh_fech_in!F24=0,0,SER_hh_fech_in!F24/SER_summary!F$27)</f>
        <v>0</v>
      </c>
      <c r="G24" s="100">
        <f>IF(SER_hh_fech_in!G24=0,0,SER_hh_fech_in!G24/SER_summary!G$27)</f>
        <v>0</v>
      </c>
      <c r="H24" s="100">
        <f>IF(SER_hh_fech_in!H24=0,0,SER_hh_fech_in!H24/SER_summary!H$27)</f>
        <v>0</v>
      </c>
      <c r="I24" s="100">
        <f>IF(SER_hh_fech_in!I24=0,0,SER_hh_fech_in!I24/SER_summary!I$27)</f>
        <v>0</v>
      </c>
      <c r="J24" s="100">
        <f>IF(SER_hh_fech_in!J24=0,0,SER_hh_fech_in!J24/SER_summary!J$27)</f>
        <v>0</v>
      </c>
      <c r="K24" s="100">
        <f>IF(SER_hh_fech_in!K24=0,0,SER_hh_fech_in!K24/SER_summary!K$27)</f>
        <v>0</v>
      </c>
      <c r="L24" s="100">
        <f>IF(SER_hh_fech_in!L24=0,0,SER_hh_fech_in!L24/SER_summary!L$27)</f>
        <v>0</v>
      </c>
      <c r="M24" s="100">
        <f>IF(SER_hh_fech_in!M24=0,0,SER_hh_fech_in!M24/SER_summary!M$27)</f>
        <v>0</v>
      </c>
      <c r="N24" s="100">
        <f>IF(SER_hh_fech_in!N24=0,0,SER_hh_fech_in!N24/SER_summary!N$27)</f>
        <v>0</v>
      </c>
      <c r="O24" s="100">
        <f>IF(SER_hh_fech_in!O24=0,0,SER_hh_fech_in!O24/SER_summary!O$27)</f>
        <v>0</v>
      </c>
      <c r="P24" s="100">
        <f>IF(SER_hh_fech_in!P24=0,0,SER_hh_fech_in!P24/SER_summary!P$27)</f>
        <v>0</v>
      </c>
      <c r="Q24" s="100">
        <f>IF(SER_hh_fech_in!Q24=0,0,SER_hh_fech_in!Q24/SER_summary!Q$27)</f>
        <v>0</v>
      </c>
    </row>
    <row r="25" spans="1:17" ht="12" customHeight="1" x14ac:dyDescent="0.25">
      <c r="A25" s="88" t="s">
        <v>42</v>
      </c>
      <c r="B25" s="100"/>
      <c r="C25" s="100">
        <f>IF(SER_hh_fech_in!C25=0,0,SER_hh_fech_in!C25/SER_summary!C$27)</f>
        <v>0</v>
      </c>
      <c r="D25" s="100">
        <f>IF(SER_hh_fech_in!D25=0,0,SER_hh_fech_in!D25/SER_summary!D$27)</f>
        <v>0</v>
      </c>
      <c r="E25" s="100">
        <f>IF(SER_hh_fech_in!E25=0,0,SER_hh_fech_in!E25/SER_summary!E$27)</f>
        <v>16.95636298133887</v>
      </c>
      <c r="F25" s="100">
        <f>IF(SER_hh_fech_in!F25=0,0,SER_hh_fech_in!F25/SER_summary!F$27)</f>
        <v>16.600288478661934</v>
      </c>
      <c r="G25" s="100">
        <f>IF(SER_hh_fech_in!G25=0,0,SER_hh_fech_in!G25/SER_summary!G$27)</f>
        <v>15.083719832100261</v>
      </c>
      <c r="H25" s="100">
        <f>IF(SER_hh_fech_in!H25=0,0,SER_hh_fech_in!H25/SER_summary!H$27)</f>
        <v>15.539243530253747</v>
      </c>
      <c r="I25" s="100">
        <f>IF(SER_hh_fech_in!I25=0,0,SER_hh_fech_in!I25/SER_summary!I$27)</f>
        <v>12.872336207320142</v>
      </c>
      <c r="J25" s="100">
        <f>IF(SER_hh_fech_in!J25=0,0,SER_hh_fech_in!J25/SER_summary!J$27)</f>
        <v>11.413387571775548</v>
      </c>
      <c r="K25" s="100">
        <f>IF(SER_hh_fech_in!K25=0,0,SER_hh_fech_in!K25/SER_summary!K$27)</f>
        <v>10.973628706156362</v>
      </c>
      <c r="L25" s="100">
        <f>IF(SER_hh_fech_in!L25=0,0,SER_hh_fech_in!L25/SER_summary!L$27)</f>
        <v>10.859462359693502</v>
      </c>
      <c r="M25" s="100">
        <f>IF(SER_hh_fech_in!M25=0,0,SER_hh_fech_in!M25/SER_summary!M$27)</f>
        <v>15.782793494448056</v>
      </c>
      <c r="N25" s="100">
        <f>IF(SER_hh_fech_in!N25=0,0,SER_hh_fech_in!N25/SER_summary!N$27)</f>
        <v>0</v>
      </c>
      <c r="O25" s="100">
        <f>IF(SER_hh_fech_in!O25=0,0,SER_hh_fech_in!O25/SER_summary!O$27)</f>
        <v>0</v>
      </c>
      <c r="P25" s="100">
        <f>IF(SER_hh_fech_in!P25=0,0,SER_hh_fech_in!P25/SER_summary!P$27)</f>
        <v>11.229585221812599</v>
      </c>
      <c r="Q25" s="100">
        <f>IF(SER_hh_fech_in!Q25=0,0,SER_hh_fech_in!Q25/SER_summary!Q$27)</f>
        <v>0</v>
      </c>
    </row>
    <row r="26" spans="1:17" ht="12" customHeight="1" x14ac:dyDescent="0.25">
      <c r="A26" s="88" t="s">
        <v>30</v>
      </c>
      <c r="B26" s="22"/>
      <c r="C26" s="22">
        <f>IF(SER_hh_fech_in!C26=0,0,SER_hh_fech_in!C26/SER_summary!C$27)</f>
        <v>0</v>
      </c>
      <c r="D26" s="22">
        <f>IF(SER_hh_fech_in!D26=0,0,SER_hh_fech_in!D26/SER_summary!D$27)</f>
        <v>16.92496550538463</v>
      </c>
      <c r="E26" s="22">
        <f>IF(SER_hh_fech_in!E26=0,0,SER_hh_fech_in!E26/SER_summary!E$27)</f>
        <v>0</v>
      </c>
      <c r="F26" s="22">
        <f>IF(SER_hh_fech_in!F26=0,0,SER_hh_fech_in!F26/SER_summary!F$27)</f>
        <v>16.967018361689043</v>
      </c>
      <c r="G26" s="22">
        <f>IF(SER_hh_fech_in!G26=0,0,SER_hh_fech_in!G26/SER_summary!G$27)</f>
        <v>15.813208811869282</v>
      </c>
      <c r="H26" s="22">
        <f>IF(SER_hh_fech_in!H26=0,0,SER_hh_fech_in!H26/SER_summary!H$27)</f>
        <v>17.274562281053935</v>
      </c>
      <c r="I26" s="22">
        <f>IF(SER_hh_fech_in!I26=0,0,SER_hh_fech_in!I26/SER_summary!I$27)</f>
        <v>16.703116418540159</v>
      </c>
      <c r="J26" s="22">
        <f>IF(SER_hh_fech_in!J26=0,0,SER_hh_fech_in!J26/SER_summary!J$27)</f>
        <v>16.802196153443216</v>
      </c>
      <c r="K26" s="22">
        <f>IF(SER_hh_fech_in!K26=0,0,SER_hh_fech_in!K26/SER_summary!K$27)</f>
        <v>16.933068499740109</v>
      </c>
      <c r="L26" s="22">
        <f>IF(SER_hh_fech_in!L26=0,0,SER_hh_fech_in!L26/SER_summary!L$27)</f>
        <v>16.578327094792439</v>
      </c>
      <c r="M26" s="22">
        <f>IF(SER_hh_fech_in!M26=0,0,SER_hh_fech_in!M26/SER_summary!M$27)</f>
        <v>17.160238211241573</v>
      </c>
      <c r="N26" s="22">
        <f>IF(SER_hh_fech_in!N26=0,0,SER_hh_fech_in!N26/SER_summary!N$27)</f>
        <v>17.301066135233306</v>
      </c>
      <c r="O26" s="22">
        <f>IF(SER_hh_fech_in!O26=0,0,SER_hh_fech_in!O26/SER_summary!O$27)</f>
        <v>17.415044583165002</v>
      </c>
      <c r="P26" s="22">
        <f>IF(SER_hh_fech_in!P26=0,0,SER_hh_fech_in!P26/SER_summary!P$27)</f>
        <v>0</v>
      </c>
      <c r="Q26" s="22">
        <f>IF(SER_hh_fech_in!Q26=0,0,SER_hh_fech_in!Q26/SER_summary!Q$27)</f>
        <v>17.812618567260419</v>
      </c>
    </row>
    <row r="27" spans="1:17" ht="12" customHeight="1" x14ac:dyDescent="0.25">
      <c r="A27" s="93" t="s">
        <v>114</v>
      </c>
      <c r="B27" s="121"/>
      <c r="C27" s="116">
        <f>IF(SER_hh_fech_in!C27=0,0,SER_hh_fech_in!C27/SER_summary!C$27)</f>
        <v>0.12984142010042099</v>
      </c>
      <c r="D27" s="116">
        <f>IF(SER_hh_fech_in!D27=0,0,SER_hh_fech_in!D27/SER_summary!D$27)</f>
        <v>0.1144793366292774</v>
      </c>
      <c r="E27" s="116">
        <f>IF(SER_hh_fech_in!E27=0,0,SER_hh_fech_in!E27/SER_summary!E$27)</f>
        <v>0.10313601570520191</v>
      </c>
      <c r="F27" s="116">
        <f>IF(SER_hh_fech_in!F27=0,0,SER_hh_fech_in!F27/SER_summary!F$27)</f>
        <v>0.17139151676469272</v>
      </c>
      <c r="G27" s="116">
        <f>IF(SER_hh_fech_in!G27=0,0,SER_hh_fech_in!G27/SER_summary!G$27)</f>
        <v>0.52134175116674331</v>
      </c>
      <c r="H27" s="116">
        <f>IF(SER_hh_fech_in!H27=0,0,SER_hh_fech_in!H27/SER_summary!H$27)</f>
        <v>0.11703305297859551</v>
      </c>
      <c r="I27" s="116">
        <f>IF(SER_hh_fech_in!I27=0,0,SER_hh_fech_in!I27/SER_summary!I$27)</f>
        <v>0.48670913282485556</v>
      </c>
      <c r="J27" s="116">
        <f>IF(SER_hh_fech_in!J27=0,0,SER_hh_fech_in!J27/SER_summary!J$27)</f>
        <v>0.14847990539458522</v>
      </c>
      <c r="K27" s="116">
        <f>IF(SER_hh_fech_in!K27=0,0,SER_hh_fech_in!K27/SER_summary!K$27)</f>
        <v>0.3067524751355446</v>
      </c>
      <c r="L27" s="116">
        <f>IF(SER_hh_fech_in!L27=0,0,SER_hh_fech_in!L27/SER_summary!L$27)</f>
        <v>0.54392521855441767</v>
      </c>
      <c r="M27" s="116">
        <f>IF(SER_hh_fech_in!M27=0,0,SER_hh_fech_in!M27/SER_summary!M$27)</f>
        <v>0.12285707218971748</v>
      </c>
      <c r="N27" s="116">
        <f>IF(SER_hh_fech_in!N27=0,0,SER_hh_fech_in!N27/SER_summary!N$27)</f>
        <v>0.14989395350273851</v>
      </c>
      <c r="O27" s="116">
        <f>IF(SER_hh_fech_in!O27=0,0,SER_hh_fech_in!O27/SER_summary!O$27)</f>
        <v>0.19944281328644553</v>
      </c>
      <c r="P27" s="116">
        <f>IF(SER_hh_fech_in!P27=0,0,SER_hh_fech_in!P27/SER_summary!P$27)</f>
        <v>0.21736453462639035</v>
      </c>
      <c r="Q27" s="116">
        <f>IF(SER_hh_fech_in!Q27=0,0,SER_hh_fech_in!Q27/SER_summary!Q$27)</f>
        <v>0.19049765068809402</v>
      </c>
    </row>
    <row r="28" spans="1:17" ht="12" customHeight="1" x14ac:dyDescent="0.25">
      <c r="A28" s="91" t="s">
        <v>113</v>
      </c>
      <c r="B28" s="18"/>
      <c r="C28" s="117">
        <f>IF(SER_hh_fech_in!C28=0,0,SER_hh_fech_in!C28/SER_summary!C$27)</f>
        <v>4.8151619962319394</v>
      </c>
      <c r="D28" s="117">
        <f>IF(SER_hh_fech_in!D28=0,0,SER_hh_fech_in!D28/SER_summary!D$27)</f>
        <v>5.1816375970324557</v>
      </c>
      <c r="E28" s="117">
        <f>IF(SER_hh_fech_in!E28=0,0,SER_hh_fech_in!E28/SER_summary!E$27)</f>
        <v>4.581767371699673</v>
      </c>
      <c r="F28" s="117">
        <f>IF(SER_hh_fech_in!F28=0,0,SER_hh_fech_in!F28/SER_summary!F$27)</f>
        <v>4.614765495698034</v>
      </c>
      <c r="G28" s="117">
        <f>IF(SER_hh_fech_in!G28=0,0,SER_hh_fech_in!G28/SER_summary!G$27)</f>
        <v>4.5746326407023705</v>
      </c>
      <c r="H28" s="117">
        <f>IF(SER_hh_fech_in!H28=0,0,SER_hh_fech_in!H28/SER_summary!H$27)</f>
        <v>4.6199651076370332</v>
      </c>
      <c r="I28" s="117">
        <f>IF(SER_hh_fech_in!I28=0,0,SER_hh_fech_in!I28/SER_summary!I$27)</f>
        <v>4.5694417233728304</v>
      </c>
      <c r="J28" s="117">
        <f>IF(SER_hh_fech_in!J28=0,0,SER_hh_fech_in!J28/SER_summary!J$27)</f>
        <v>4.2094766094639091</v>
      </c>
      <c r="K28" s="117">
        <f>IF(SER_hh_fech_in!K28=0,0,SER_hh_fech_in!K28/SER_summary!K$27)</f>
        <v>4.6124613903843894</v>
      </c>
      <c r="L28" s="117">
        <f>IF(SER_hh_fech_in!L28=0,0,SER_hh_fech_in!L28/SER_summary!L$27)</f>
        <v>4.5782884232837677</v>
      </c>
      <c r="M28" s="117">
        <f>IF(SER_hh_fech_in!M28=0,0,SER_hh_fech_in!M28/SER_summary!M$27)</f>
        <v>4.3077879247404294</v>
      </c>
      <c r="N28" s="117">
        <f>IF(SER_hh_fech_in!N28=0,0,SER_hh_fech_in!N28/SER_summary!N$27)</f>
        <v>4.821078312939246</v>
      </c>
      <c r="O28" s="117">
        <f>IF(SER_hh_fech_in!O28=0,0,SER_hh_fech_in!O28/SER_summary!O$27)</f>
        <v>5.0038916150910433</v>
      </c>
      <c r="P28" s="117">
        <f>IF(SER_hh_fech_in!P28=0,0,SER_hh_fech_in!P28/SER_summary!P$27)</f>
        <v>4.4121713279805626</v>
      </c>
      <c r="Q28" s="117">
        <f>IF(SER_hh_fech_in!Q28=0,0,SER_hh_fech_in!Q28/SER_summary!Q$27)</f>
        <v>4.6406110953723934</v>
      </c>
    </row>
    <row r="29" spans="1:17" ht="12.95" customHeight="1" x14ac:dyDescent="0.25">
      <c r="A29" s="90" t="s">
        <v>46</v>
      </c>
      <c r="B29" s="101"/>
      <c r="C29" s="101">
        <f>IF(SER_hh_fech_in!C29=0,0,SER_hh_fech_in!C29/SER_summary!C$27)</f>
        <v>24.319794652086763</v>
      </c>
      <c r="D29" s="101">
        <f>IF(SER_hh_fech_in!D29=0,0,SER_hh_fech_in!D29/SER_summary!D$27)</f>
        <v>23.864528888435039</v>
      </c>
      <c r="E29" s="101">
        <f>IF(SER_hh_fech_in!E29=0,0,SER_hh_fech_in!E29/SER_summary!E$27)</f>
        <v>29.022918023184726</v>
      </c>
      <c r="F29" s="101">
        <f>IF(SER_hh_fech_in!F29=0,0,SER_hh_fech_in!F29/SER_summary!F$27)</f>
        <v>24.697824318524034</v>
      </c>
      <c r="G29" s="101">
        <f>IF(SER_hh_fech_in!G29=0,0,SER_hh_fech_in!G29/SER_summary!G$27)</f>
        <v>24.348604510425591</v>
      </c>
      <c r="H29" s="101">
        <f>IF(SER_hh_fech_in!H29=0,0,SER_hh_fech_in!H29/SER_summary!H$27)</f>
        <v>22.04997651161457</v>
      </c>
      <c r="I29" s="101">
        <f>IF(SER_hh_fech_in!I29=0,0,SER_hh_fech_in!I29/SER_summary!I$27)</f>
        <v>23.326919520238498</v>
      </c>
      <c r="J29" s="101">
        <f>IF(SER_hh_fech_in!J29=0,0,SER_hh_fech_in!J29/SER_summary!J$27)</f>
        <v>23.745053286821147</v>
      </c>
      <c r="K29" s="101">
        <f>IF(SER_hh_fech_in!K29=0,0,SER_hh_fech_in!K29/SER_summary!K$27)</f>
        <v>24.494143921115779</v>
      </c>
      <c r="L29" s="101">
        <f>IF(SER_hh_fech_in!L29=0,0,SER_hh_fech_in!L29/SER_summary!L$27)</f>
        <v>22.800898668856249</v>
      </c>
      <c r="M29" s="101">
        <f>IF(SER_hh_fech_in!M29=0,0,SER_hh_fech_in!M29/SER_summary!M$27)</f>
        <v>24.476262158975199</v>
      </c>
      <c r="N29" s="101">
        <f>IF(SER_hh_fech_in!N29=0,0,SER_hh_fech_in!N29/SER_summary!N$27)</f>
        <v>25.486625810119239</v>
      </c>
      <c r="O29" s="101">
        <f>IF(SER_hh_fech_in!O29=0,0,SER_hh_fech_in!O29/SER_summary!O$27)</f>
        <v>25.798376200637417</v>
      </c>
      <c r="P29" s="101">
        <f>IF(SER_hh_fech_in!P29=0,0,SER_hh_fech_in!P29/SER_summary!P$27)</f>
        <v>27.137852277293508</v>
      </c>
      <c r="Q29" s="101">
        <f>IF(SER_hh_fech_in!Q29=0,0,SER_hh_fech_in!Q29/SER_summary!Q$27)</f>
        <v>28.130659395255883</v>
      </c>
    </row>
    <row r="30" spans="1:17" s="28" customFormat="1" ht="12" customHeight="1" x14ac:dyDescent="0.25">
      <c r="A30" s="88" t="s">
        <v>66</v>
      </c>
      <c r="B30" s="100"/>
      <c r="C30" s="100">
        <f>IF(SER_hh_fech_in!C30=0,0,SER_hh_fech_in!C30/SER_summary!C$27)</f>
        <v>29.930244926531046</v>
      </c>
      <c r="D30" s="100">
        <f>IF(SER_hh_fech_in!D30=0,0,SER_hh_fech_in!D30/SER_summary!D$27)</f>
        <v>0</v>
      </c>
      <c r="E30" s="100">
        <f>IF(SER_hh_fech_in!E30=0,0,SER_hh_fech_in!E30/SER_summary!E$27)</f>
        <v>33.849240260954019</v>
      </c>
      <c r="F30" s="100">
        <f>IF(SER_hh_fech_in!F30=0,0,SER_hh_fech_in!F30/SER_summary!F$27)</f>
        <v>28.085739168871701</v>
      </c>
      <c r="G30" s="100">
        <f>IF(SER_hh_fech_in!G30=0,0,SER_hh_fech_in!G30/SER_summary!G$27)</f>
        <v>42.722449899021626</v>
      </c>
      <c r="H30" s="100">
        <f>IF(SER_hh_fech_in!H30=0,0,SER_hh_fech_in!H30/SER_summary!H$27)</f>
        <v>29.861492554302483</v>
      </c>
      <c r="I30" s="100">
        <f>IF(SER_hh_fech_in!I30=0,0,SER_hh_fech_in!I30/SER_summary!I$27)</f>
        <v>27.709236497960802</v>
      </c>
      <c r="J30" s="100">
        <f>IF(SER_hh_fech_in!J30=0,0,SER_hh_fech_in!J30/SER_summary!J$27)</f>
        <v>32.141760189850842</v>
      </c>
      <c r="K30" s="100">
        <f>IF(SER_hh_fech_in!K30=0,0,SER_hh_fech_in!K30/SER_summary!K$27)</f>
        <v>30.171650617519951</v>
      </c>
      <c r="L30" s="100">
        <f>IF(SER_hh_fech_in!L30=0,0,SER_hh_fech_in!L30/SER_summary!L$27)</f>
        <v>0</v>
      </c>
      <c r="M30" s="100">
        <f>IF(SER_hh_fech_in!M30=0,0,SER_hh_fech_in!M30/SER_summary!M$27)</f>
        <v>30.237408283134354</v>
      </c>
      <c r="N30" s="100">
        <f>IF(SER_hh_fech_in!N30=0,0,SER_hh_fech_in!N30/SER_summary!N$27)</f>
        <v>30.452534625792218</v>
      </c>
      <c r="O30" s="100">
        <f>IF(SER_hh_fech_in!O30=0,0,SER_hh_fech_in!O30/SER_summary!O$27)</f>
        <v>37.114000586028162</v>
      </c>
      <c r="P30" s="100">
        <f>IF(SER_hh_fech_in!P30=0,0,SER_hh_fech_in!P30/SER_summary!P$27)</f>
        <v>30.367433660322632</v>
      </c>
      <c r="Q30" s="100">
        <f>IF(SER_hh_fech_in!Q30=0,0,SER_hh_fech_in!Q30/SER_summary!Q$27)</f>
        <v>31.097715100462967</v>
      </c>
    </row>
    <row r="31" spans="1:17" ht="12" customHeight="1" x14ac:dyDescent="0.25">
      <c r="A31" s="88" t="s">
        <v>98</v>
      </c>
      <c r="B31" s="100"/>
      <c r="C31" s="100">
        <f>IF(SER_hh_fech_in!C31=0,0,SER_hh_fech_in!C31/SER_summary!C$27)</f>
        <v>27.541433610798538</v>
      </c>
      <c r="D31" s="100">
        <f>IF(SER_hh_fech_in!D31=0,0,SER_hh_fech_in!D31/SER_summary!D$27)</f>
        <v>27.603923858177723</v>
      </c>
      <c r="E31" s="100">
        <f>IF(SER_hh_fech_in!E31=0,0,SER_hh_fech_in!E31/SER_summary!E$27)</f>
        <v>27.125228347932026</v>
      </c>
      <c r="F31" s="100">
        <f>IF(SER_hh_fech_in!F31=0,0,SER_hh_fech_in!F31/SER_summary!F$27)</f>
        <v>27.314111594590031</v>
      </c>
      <c r="G31" s="100">
        <f>IF(SER_hh_fech_in!G31=0,0,SER_hh_fech_in!G31/SER_summary!G$27)</f>
        <v>26.441268430033499</v>
      </c>
      <c r="H31" s="100">
        <f>IF(SER_hh_fech_in!H31=0,0,SER_hh_fech_in!H31/SER_summary!H$27)</f>
        <v>26.711134722402331</v>
      </c>
      <c r="I31" s="100">
        <f>IF(SER_hh_fech_in!I31=0,0,SER_hh_fech_in!I31/SER_summary!I$27)</f>
        <v>26.880834594104616</v>
      </c>
      <c r="J31" s="100">
        <f>IF(SER_hh_fech_in!J31=0,0,SER_hh_fech_in!J31/SER_summary!J$27)</f>
        <v>27.49188730569756</v>
      </c>
      <c r="K31" s="100">
        <f>IF(SER_hh_fech_in!K31=0,0,SER_hh_fech_in!K31/SER_summary!K$27)</f>
        <v>27.421477556517146</v>
      </c>
      <c r="L31" s="100">
        <f>IF(SER_hh_fech_in!L31=0,0,SER_hh_fech_in!L31/SER_summary!L$27)</f>
        <v>27.739246747408025</v>
      </c>
      <c r="M31" s="100">
        <f>IF(SER_hh_fech_in!M31=0,0,SER_hh_fech_in!M31/SER_summary!M$27)</f>
        <v>27.954415751191593</v>
      </c>
      <c r="N31" s="100">
        <f>IF(SER_hh_fech_in!N31=0,0,SER_hh_fech_in!N31/SER_summary!N$27)</f>
        <v>28.371493113199296</v>
      </c>
      <c r="O31" s="100">
        <f>IF(SER_hh_fech_in!O31=0,0,SER_hh_fech_in!O31/SER_summary!O$27)</f>
        <v>28.841666420443335</v>
      </c>
      <c r="P31" s="100">
        <f>IF(SER_hh_fech_in!P31=0,0,SER_hh_fech_in!P31/SER_summary!P$27)</f>
        <v>28.543307233688125</v>
      </c>
      <c r="Q31" s="100">
        <f>IF(SER_hh_fech_in!Q31=0,0,SER_hh_fech_in!Q31/SER_summary!Q$27)</f>
        <v>28.495919819744543</v>
      </c>
    </row>
    <row r="32" spans="1:17" ht="12" customHeight="1" x14ac:dyDescent="0.25">
      <c r="A32" s="88" t="s">
        <v>34</v>
      </c>
      <c r="B32" s="100"/>
      <c r="C32" s="100">
        <f>IF(SER_hh_fech_in!C32=0,0,SER_hh_fech_in!C32/SER_summary!C$27)</f>
        <v>0</v>
      </c>
      <c r="D32" s="100">
        <f>IF(SER_hh_fech_in!D32=0,0,SER_hh_fech_in!D32/SER_summary!D$27)</f>
        <v>0</v>
      </c>
      <c r="E32" s="100">
        <f>IF(SER_hh_fech_in!E32=0,0,SER_hh_fech_in!E32/SER_summary!E$27)</f>
        <v>0</v>
      </c>
      <c r="F32" s="100">
        <f>IF(SER_hh_fech_in!F32=0,0,SER_hh_fech_in!F32/SER_summary!F$27)</f>
        <v>0</v>
      </c>
      <c r="G32" s="100">
        <f>IF(SER_hh_fech_in!G32=0,0,SER_hh_fech_in!G32/SER_summary!G$27)</f>
        <v>0</v>
      </c>
      <c r="H32" s="100">
        <f>IF(SER_hh_fech_in!H32=0,0,SER_hh_fech_in!H32/SER_summary!H$27)</f>
        <v>0</v>
      </c>
      <c r="I32" s="100">
        <f>IF(SER_hh_fech_in!I32=0,0,SER_hh_fech_in!I32/SER_summary!I$27)</f>
        <v>0</v>
      </c>
      <c r="J32" s="100">
        <f>IF(SER_hh_fech_in!J32=0,0,SER_hh_fech_in!J32/SER_summary!J$27)</f>
        <v>0</v>
      </c>
      <c r="K32" s="100">
        <f>IF(SER_hh_fech_in!K32=0,0,SER_hh_fech_in!K32/SER_summary!K$27)</f>
        <v>0</v>
      </c>
      <c r="L32" s="100">
        <f>IF(SER_hh_fech_in!L32=0,0,SER_hh_fech_in!L32/SER_summary!L$27)</f>
        <v>0</v>
      </c>
      <c r="M32" s="100">
        <f>IF(SER_hh_fech_in!M32=0,0,SER_hh_fech_in!M32/SER_summary!M$27)</f>
        <v>0</v>
      </c>
      <c r="N32" s="100">
        <f>IF(SER_hh_fech_in!N32=0,0,SER_hh_fech_in!N32/SER_summary!N$27)</f>
        <v>0</v>
      </c>
      <c r="O32" s="100">
        <f>IF(SER_hh_fech_in!O32=0,0,SER_hh_fech_in!O32/SER_summary!O$27)</f>
        <v>0</v>
      </c>
      <c r="P32" s="100">
        <f>IF(SER_hh_fech_in!P32=0,0,SER_hh_fech_in!P32/SER_summary!P$27)</f>
        <v>0</v>
      </c>
      <c r="Q32" s="100">
        <f>IF(SER_hh_fech_in!Q32=0,0,SER_hh_fech_in!Q32/SER_summary!Q$27)</f>
        <v>0</v>
      </c>
    </row>
    <row r="33" spans="1:17" ht="12" customHeight="1" x14ac:dyDescent="0.25">
      <c r="A33" s="49" t="s">
        <v>30</v>
      </c>
      <c r="B33" s="18"/>
      <c r="C33" s="18">
        <f>IF(SER_hh_fech_in!C33=0,0,SER_hh_fech_in!C33/SER_summary!C$27)</f>
        <v>21.205221450858932</v>
      </c>
      <c r="D33" s="18">
        <f>IF(SER_hh_fech_in!D33=0,0,SER_hh_fech_in!D33/SER_summary!D$27)</f>
        <v>20.956074394250788</v>
      </c>
      <c r="E33" s="18">
        <f>IF(SER_hh_fech_in!E33=0,0,SER_hh_fech_in!E33/SER_summary!E$27)</f>
        <v>21.096444008239928</v>
      </c>
      <c r="F33" s="18">
        <f>IF(SER_hh_fech_in!F33=0,0,SER_hh_fech_in!F33/SER_summary!F$27)</f>
        <v>21.033046727001139</v>
      </c>
      <c r="G33" s="18">
        <f>IF(SER_hh_fech_in!G33=0,0,SER_hh_fech_in!G33/SER_summary!G$27)</f>
        <v>20.066800119768711</v>
      </c>
      <c r="H33" s="18">
        <f>IF(SER_hh_fech_in!H33=0,0,SER_hh_fech_in!H33/SER_summary!H$27)</f>
        <v>20.808109234500861</v>
      </c>
      <c r="I33" s="18">
        <f>IF(SER_hh_fech_in!I33=0,0,SER_hh_fech_in!I33/SER_summary!I$27)</f>
        <v>21.037491601560408</v>
      </c>
      <c r="J33" s="18">
        <f>IF(SER_hh_fech_in!J33=0,0,SER_hh_fech_in!J33/SER_summary!J$27)</f>
        <v>20.342455643507552</v>
      </c>
      <c r="K33" s="18">
        <f>IF(SER_hh_fech_in!K33=0,0,SER_hh_fech_in!K33/SER_summary!K$27)</f>
        <v>20.562835485957507</v>
      </c>
      <c r="L33" s="18">
        <f>IF(SER_hh_fech_in!L33=0,0,SER_hh_fech_in!L33/SER_summary!L$27)</f>
        <v>20.781770256363149</v>
      </c>
      <c r="M33" s="18">
        <f>IF(SER_hh_fech_in!M33=0,0,SER_hh_fech_in!M33/SER_summary!M$27)</f>
        <v>20.890802545655717</v>
      </c>
      <c r="N33" s="18">
        <f>IF(SER_hh_fech_in!N33=0,0,SER_hh_fech_in!N33/SER_summary!N$27)</f>
        <v>21.212332620475454</v>
      </c>
      <c r="O33" s="18">
        <f>IF(SER_hh_fech_in!O33=0,0,SER_hh_fech_in!O33/SER_summary!O$27)</f>
        <v>21.149743426070497</v>
      </c>
      <c r="P33" s="18">
        <f>IF(SER_hh_fech_in!P33=0,0,SER_hh_fech_in!P33/SER_summary!P$27)</f>
        <v>21.717647267587765</v>
      </c>
      <c r="Q33" s="18">
        <f>IF(SER_hh_fech_in!Q33=0,0,SER_hh_fech_in!Q33/SER_summary!Q$27)</f>
        <v>21.836597425483745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119</v>
      </c>
      <c r="B3" s="106"/>
      <c r="C3" s="106">
        <f>IF(SER_hh_tesh_in!C3=0,0,SER_hh_tesh_in!C3/SER_summary!C$27)</f>
        <v>110.90887773908526</v>
      </c>
      <c r="D3" s="106">
        <f>IF(SER_hh_tesh_in!D3=0,0,SER_hh_tesh_in!D3/SER_summary!D$27)</f>
        <v>113.32763826883435</v>
      </c>
      <c r="E3" s="106">
        <f>IF(SER_hh_tesh_in!E3=0,0,SER_hh_tesh_in!E3/SER_summary!E$27)</f>
        <v>131.31440311655547</v>
      </c>
      <c r="F3" s="106">
        <f>IF(SER_hh_tesh_in!F3=0,0,SER_hh_tesh_in!F3/SER_summary!F$27)</f>
        <v>124.67699377466572</v>
      </c>
      <c r="G3" s="106">
        <f>IF(SER_hh_tesh_in!G3=0,0,SER_hh_tesh_in!G3/SER_summary!G$27)</f>
        <v>119.98769232813642</v>
      </c>
      <c r="H3" s="106">
        <f>IF(SER_hh_tesh_in!H3=0,0,SER_hh_tesh_in!H3/SER_summary!H$27)</f>
        <v>135.7233283707935</v>
      </c>
      <c r="I3" s="106">
        <f>IF(SER_hh_tesh_in!I3=0,0,SER_hh_tesh_in!I3/SER_summary!I$27)</f>
        <v>108.2939589726867</v>
      </c>
      <c r="J3" s="106">
        <f>IF(SER_hh_tesh_in!J3=0,0,SER_hh_tesh_in!J3/SER_summary!J$27)</f>
        <v>116.48474121020607</v>
      </c>
      <c r="K3" s="106">
        <f>IF(SER_hh_tesh_in!K3=0,0,SER_hh_tesh_in!K3/SER_summary!K$27)</f>
        <v>119.04125999653421</v>
      </c>
      <c r="L3" s="106">
        <f>IF(SER_hh_tesh_in!L3=0,0,SER_hh_tesh_in!L3/SER_summary!L$27)</f>
        <v>132.38037000863071</v>
      </c>
      <c r="M3" s="106">
        <f>IF(SER_hh_tesh_in!M3=0,0,SER_hh_tesh_in!M3/SER_summary!M$27)</f>
        <v>113.26046173729742</v>
      </c>
      <c r="N3" s="106">
        <f>IF(SER_hh_tesh_in!N3=0,0,SER_hh_tesh_in!N3/SER_summary!N$27)</f>
        <v>111.8087877294099</v>
      </c>
      <c r="O3" s="106">
        <f>IF(SER_hh_tesh_in!O3=0,0,SER_hh_tesh_in!O3/SER_summary!O$27)</f>
        <v>121.3407006470532</v>
      </c>
      <c r="P3" s="106">
        <f>IF(SER_hh_tesh_in!P3=0,0,SER_hh_tesh_in!P3/SER_summary!P$27)</f>
        <v>122.08821573554182</v>
      </c>
      <c r="Q3" s="106">
        <f>IF(SER_hh_tesh_in!Q3=0,0,SER_hh_tesh_in!Q3/SER_summary!Q$27)</f>
        <v>131.33737936639665</v>
      </c>
    </row>
    <row r="4" spans="1:17" ht="12.95" customHeight="1" x14ac:dyDescent="0.25">
      <c r="A4" s="90" t="s">
        <v>44</v>
      </c>
      <c r="B4" s="101"/>
      <c r="C4" s="101">
        <f>IF(SER_hh_tesh_in!C4=0,0,SER_hh_tesh_in!C4/SER_summary!C$27)</f>
        <v>77.978550862006429</v>
      </c>
      <c r="D4" s="101">
        <f>IF(SER_hh_tesh_in!D4=0,0,SER_hh_tesh_in!D4/SER_summary!D$27)</f>
        <v>77.860077912615523</v>
      </c>
      <c r="E4" s="101">
        <f>IF(SER_hh_tesh_in!E4=0,0,SER_hh_tesh_in!E4/SER_summary!E$27)</f>
        <v>95.571976678239423</v>
      </c>
      <c r="F4" s="101">
        <f>IF(SER_hh_tesh_in!F4=0,0,SER_hh_tesh_in!F4/SER_summary!F$27)</f>
        <v>89.672743963383894</v>
      </c>
      <c r="G4" s="101">
        <f>IF(SER_hh_tesh_in!G4=0,0,SER_hh_tesh_in!G4/SER_summary!G$27)</f>
        <v>83.896581823792289</v>
      </c>
      <c r="H4" s="101">
        <f>IF(SER_hh_tesh_in!H4=0,0,SER_hh_tesh_in!H4/SER_summary!H$27)</f>
        <v>100.42839753225816</v>
      </c>
      <c r="I4" s="101">
        <f>IF(SER_hh_tesh_in!I4=0,0,SER_hh_tesh_in!I4/SER_summary!I$27)</f>
        <v>70.369692252077797</v>
      </c>
      <c r="J4" s="101">
        <f>IF(SER_hh_tesh_in!J4=0,0,SER_hh_tesh_in!J4/SER_summary!J$27)</f>
        <v>79.873062902855054</v>
      </c>
      <c r="K4" s="101">
        <f>IF(SER_hh_tesh_in!K4=0,0,SER_hh_tesh_in!K4/SER_summary!K$27)</f>
        <v>75.843407373970308</v>
      </c>
      <c r="L4" s="101">
        <f>IF(SER_hh_tesh_in!L4=0,0,SER_hh_tesh_in!L4/SER_summary!L$27)</f>
        <v>93.264799864177903</v>
      </c>
      <c r="M4" s="101">
        <f>IF(SER_hh_tesh_in!M4=0,0,SER_hh_tesh_in!M4/SER_summary!M$27)</f>
        <v>76.019497542458168</v>
      </c>
      <c r="N4" s="101">
        <f>IF(SER_hh_tesh_in!N4=0,0,SER_hh_tesh_in!N4/SER_summary!N$27)</f>
        <v>79.780348780515226</v>
      </c>
      <c r="O4" s="101">
        <f>IF(SER_hh_tesh_in!O4=0,0,SER_hh_tesh_in!O4/SER_summary!O$27)</f>
        <v>88.895857219764991</v>
      </c>
      <c r="P4" s="101">
        <f>IF(SER_hh_tesh_in!P4=0,0,SER_hh_tesh_in!P4/SER_summary!P$27)</f>
        <v>87.473189524580519</v>
      </c>
      <c r="Q4" s="101">
        <f>IF(SER_hh_tesh_in!Q4=0,0,SER_hh_tesh_in!Q4/SER_summary!Q$27)</f>
        <v>95.891517044048584</v>
      </c>
    </row>
    <row r="5" spans="1:17" ht="12" customHeight="1" x14ac:dyDescent="0.25">
      <c r="A5" s="88" t="s">
        <v>38</v>
      </c>
      <c r="B5" s="100"/>
      <c r="C5" s="100">
        <f>IF(SER_hh_tesh_in!C5=0,0,SER_hh_tesh_in!C5/SER_summary!C$27)</f>
        <v>77.023052289141077</v>
      </c>
      <c r="D5" s="100">
        <f>IF(SER_hh_tesh_in!D5=0,0,SER_hh_tesh_in!D5/SER_summary!D$27)</f>
        <v>0</v>
      </c>
      <c r="E5" s="100">
        <f>IF(SER_hh_tesh_in!E5=0,0,SER_hh_tesh_in!E5/SER_summary!E$27)</f>
        <v>0</v>
      </c>
      <c r="F5" s="100">
        <f>IF(SER_hh_tesh_in!F5=0,0,SER_hh_tesh_in!F5/SER_summary!F$27)</f>
        <v>0</v>
      </c>
      <c r="G5" s="100">
        <f>IF(SER_hh_tesh_in!G5=0,0,SER_hh_tesh_in!G5/SER_summary!G$27)</f>
        <v>82.691350111842866</v>
      </c>
      <c r="H5" s="100">
        <f>IF(SER_hh_tesh_in!H5=0,0,SER_hh_tesh_in!H5/SER_summary!H$27)</f>
        <v>93.151024326624736</v>
      </c>
      <c r="I5" s="100">
        <f>IF(SER_hh_tesh_in!I5=0,0,SER_hh_tesh_in!I5/SER_summary!I$27)</f>
        <v>117.09151973962703</v>
      </c>
      <c r="J5" s="100">
        <f>IF(SER_hh_tesh_in!J5=0,0,SER_hh_tesh_in!J5/SER_summary!J$27)</f>
        <v>84.12086420232589</v>
      </c>
      <c r="K5" s="100">
        <f>IF(SER_hh_tesh_in!K5=0,0,SER_hh_tesh_in!K5/SER_summary!K$27)</f>
        <v>0</v>
      </c>
      <c r="L5" s="100">
        <f>IF(SER_hh_tesh_in!L5=0,0,SER_hh_tesh_in!L5/SER_summary!L$27)</f>
        <v>0</v>
      </c>
      <c r="M5" s="100">
        <f>IF(SER_hh_tesh_in!M5=0,0,SER_hh_tesh_in!M5/SER_summary!M$27)</f>
        <v>72.420750054289044</v>
      </c>
      <c r="N5" s="100">
        <f>IF(SER_hh_tesh_in!N5=0,0,SER_hh_tesh_in!N5/SER_summary!N$27)</f>
        <v>77.000157430105872</v>
      </c>
      <c r="O5" s="100">
        <f>IF(SER_hh_tesh_in!O5=0,0,SER_hh_tesh_in!O5/SER_summary!O$27)</f>
        <v>0</v>
      </c>
      <c r="P5" s="100">
        <f>IF(SER_hh_tesh_in!P5=0,0,SER_hh_tesh_in!P5/SER_summary!P$27)</f>
        <v>74.874786243341802</v>
      </c>
      <c r="Q5" s="100">
        <f>IF(SER_hh_tesh_in!Q5=0,0,SER_hh_tesh_in!Q5/SER_summary!Q$27)</f>
        <v>83.838054937127794</v>
      </c>
    </row>
    <row r="6" spans="1:17" ht="12" customHeight="1" x14ac:dyDescent="0.25">
      <c r="A6" s="88" t="s">
        <v>66</v>
      </c>
      <c r="B6" s="100"/>
      <c r="C6" s="100">
        <f>IF(SER_hh_tesh_in!C6=0,0,SER_hh_tesh_in!C6/SER_summary!C$27)</f>
        <v>0</v>
      </c>
      <c r="D6" s="100">
        <f>IF(SER_hh_tesh_in!D6=0,0,SER_hh_tesh_in!D6/SER_summary!D$27)</f>
        <v>0</v>
      </c>
      <c r="E6" s="100">
        <f>IF(SER_hh_tesh_in!E6=0,0,SER_hh_tesh_in!E6/SER_summary!E$27)</f>
        <v>0</v>
      </c>
      <c r="F6" s="100">
        <f>IF(SER_hh_tesh_in!F6=0,0,SER_hh_tesh_in!F6/SER_summary!F$27)</f>
        <v>0</v>
      </c>
      <c r="G6" s="100">
        <f>IF(SER_hh_tesh_in!G6=0,0,SER_hh_tesh_in!G6/SER_summary!G$27)</f>
        <v>0</v>
      </c>
      <c r="H6" s="100">
        <f>IF(SER_hh_tesh_in!H6=0,0,SER_hh_tesh_in!H6/SER_summary!H$27)</f>
        <v>0</v>
      </c>
      <c r="I6" s="100">
        <f>IF(SER_hh_tesh_in!I6=0,0,SER_hh_tesh_in!I6/SER_summary!I$27)</f>
        <v>0</v>
      </c>
      <c r="J6" s="100">
        <f>IF(SER_hh_tesh_in!J6=0,0,SER_hh_tesh_in!J6/SER_summary!J$27)</f>
        <v>0</v>
      </c>
      <c r="K6" s="100">
        <f>IF(SER_hh_tesh_in!K6=0,0,SER_hh_tesh_in!K6/SER_summary!K$27)</f>
        <v>0</v>
      </c>
      <c r="L6" s="100">
        <f>IF(SER_hh_tesh_in!L6=0,0,SER_hh_tesh_in!L6/SER_summary!L$27)</f>
        <v>0</v>
      </c>
      <c r="M6" s="100">
        <f>IF(SER_hh_tesh_in!M6=0,0,SER_hh_tesh_in!M6/SER_summary!M$27)</f>
        <v>0</v>
      </c>
      <c r="N6" s="100">
        <f>IF(SER_hh_tesh_in!N6=0,0,SER_hh_tesh_in!N6/SER_summary!N$27)</f>
        <v>0</v>
      </c>
      <c r="O6" s="100">
        <f>IF(SER_hh_tesh_in!O6=0,0,SER_hh_tesh_in!O6/SER_summary!O$27)</f>
        <v>0</v>
      </c>
      <c r="P6" s="100">
        <f>IF(SER_hh_tesh_in!P6=0,0,SER_hh_tesh_in!P6/SER_summary!P$27)</f>
        <v>0</v>
      </c>
      <c r="Q6" s="100">
        <f>IF(SER_hh_tesh_in!Q6=0,0,SER_hh_tesh_in!Q6/SER_summary!Q$27)</f>
        <v>0</v>
      </c>
    </row>
    <row r="7" spans="1:17" ht="12" customHeight="1" x14ac:dyDescent="0.25">
      <c r="A7" s="88" t="s">
        <v>99</v>
      </c>
      <c r="B7" s="100"/>
      <c r="C7" s="100">
        <f>IF(SER_hh_tesh_in!C7=0,0,SER_hh_tesh_in!C7/SER_summary!C$27)</f>
        <v>76.432492596742193</v>
      </c>
      <c r="D7" s="100">
        <f>IF(SER_hh_tesh_in!D7=0,0,SER_hh_tesh_in!D7/SER_summary!D$27)</f>
        <v>0</v>
      </c>
      <c r="E7" s="100">
        <f>IF(SER_hh_tesh_in!E7=0,0,SER_hh_tesh_in!E7/SER_summary!E$27)</f>
        <v>0</v>
      </c>
      <c r="F7" s="100">
        <f>IF(SER_hh_tesh_in!F7=0,0,SER_hh_tesh_in!F7/SER_summary!F$27)</f>
        <v>84.008214282188916</v>
      </c>
      <c r="G7" s="100">
        <f>IF(SER_hh_tesh_in!G7=0,0,SER_hh_tesh_in!G7/SER_summary!G$27)</f>
        <v>82.457112096999111</v>
      </c>
      <c r="H7" s="100">
        <f>IF(SER_hh_tesh_in!H7=0,0,SER_hh_tesh_in!H7/SER_summary!H$27)</f>
        <v>90.04448642832206</v>
      </c>
      <c r="I7" s="100">
        <f>IF(SER_hh_tesh_in!I7=0,0,SER_hh_tesh_in!I7/SER_summary!I$27)</f>
        <v>63.363228881022934</v>
      </c>
      <c r="J7" s="100">
        <f>IF(SER_hh_tesh_in!J7=0,0,SER_hh_tesh_in!J7/SER_summary!J$27)</f>
        <v>78.331576676586948</v>
      </c>
      <c r="K7" s="100">
        <f>IF(SER_hh_tesh_in!K7=0,0,SER_hh_tesh_in!K7/SER_summary!K$27)</f>
        <v>72.470206665226812</v>
      </c>
      <c r="L7" s="100">
        <f>IF(SER_hh_tesh_in!L7=0,0,SER_hh_tesh_in!L7/SER_summary!L$27)</f>
        <v>78.922074712554888</v>
      </c>
      <c r="M7" s="100">
        <f>IF(SER_hh_tesh_in!M7=0,0,SER_hh_tesh_in!M7/SER_summary!M$27)</f>
        <v>69.388441272781435</v>
      </c>
      <c r="N7" s="100">
        <f>IF(SER_hh_tesh_in!N7=0,0,SER_hh_tesh_in!N7/SER_summary!N$27)</f>
        <v>73.871066445100084</v>
      </c>
      <c r="O7" s="100">
        <f>IF(SER_hh_tesh_in!O7=0,0,SER_hh_tesh_in!O7/SER_summary!O$27)</f>
        <v>79.483815491860355</v>
      </c>
      <c r="P7" s="100">
        <f>IF(SER_hh_tesh_in!P7=0,0,SER_hh_tesh_in!P7/SER_summary!P$27)</f>
        <v>72.983597998346156</v>
      </c>
      <c r="Q7" s="100">
        <f>IF(SER_hh_tesh_in!Q7=0,0,SER_hh_tesh_in!Q7/SER_summary!Q$27)</f>
        <v>0</v>
      </c>
    </row>
    <row r="8" spans="1:17" ht="12" customHeight="1" x14ac:dyDescent="0.25">
      <c r="A8" s="88" t="s">
        <v>101</v>
      </c>
      <c r="B8" s="100"/>
      <c r="C8" s="100">
        <f>IF(SER_hh_tesh_in!C8=0,0,SER_hh_tesh_in!C8/SER_summary!C$27)</f>
        <v>77.833479191848198</v>
      </c>
      <c r="D8" s="100">
        <f>IF(SER_hh_tesh_in!D8=0,0,SER_hh_tesh_in!D8/SER_summary!D$27)</f>
        <v>76.522302790056173</v>
      </c>
      <c r="E8" s="100">
        <f>IF(SER_hh_tesh_in!E8=0,0,SER_hh_tesh_in!E8/SER_summary!E$27)</f>
        <v>93.09016773776689</v>
      </c>
      <c r="F8" s="100">
        <f>IF(SER_hh_tesh_in!F8=0,0,SER_hh_tesh_in!F8/SER_summary!F$27)</f>
        <v>88.341908434080011</v>
      </c>
      <c r="G8" s="100">
        <f>IF(SER_hh_tesh_in!G8=0,0,SER_hh_tesh_in!G8/SER_summary!G$27)</f>
        <v>84.067504901308169</v>
      </c>
      <c r="H8" s="100">
        <f>IF(SER_hh_tesh_in!H8=0,0,SER_hh_tesh_in!H8/SER_summary!H$27)</f>
        <v>93.574611664771609</v>
      </c>
      <c r="I8" s="100">
        <f>IF(SER_hh_tesh_in!I8=0,0,SER_hh_tesh_in!I8/SER_summary!I$27)</f>
        <v>66.158319572025448</v>
      </c>
      <c r="J8" s="100">
        <f>IF(SER_hh_tesh_in!J8=0,0,SER_hh_tesh_in!J8/SER_summary!J$27)</f>
        <v>78.344286009703325</v>
      </c>
      <c r="K8" s="100">
        <f>IF(SER_hh_tesh_in!K8=0,0,SER_hh_tesh_in!K8/SER_summary!K$27)</f>
        <v>75.326897455111023</v>
      </c>
      <c r="L8" s="100">
        <f>IF(SER_hh_tesh_in!L8=0,0,SER_hh_tesh_in!L8/SER_summary!L$27)</f>
        <v>88.112094738846949</v>
      </c>
      <c r="M8" s="100">
        <f>IF(SER_hh_tesh_in!M8=0,0,SER_hh_tesh_in!M8/SER_summary!M$27)</f>
        <v>71.319019268118609</v>
      </c>
      <c r="N8" s="100">
        <f>IF(SER_hh_tesh_in!N8=0,0,SER_hh_tesh_in!N8/SER_summary!N$27)</f>
        <v>78.035556418944068</v>
      </c>
      <c r="O8" s="100">
        <f>IF(SER_hh_tesh_in!O8=0,0,SER_hh_tesh_in!O8/SER_summary!O$27)</f>
        <v>82.834448337612784</v>
      </c>
      <c r="P8" s="100">
        <f>IF(SER_hh_tesh_in!P8=0,0,SER_hh_tesh_in!P8/SER_summary!P$27)</f>
        <v>76.102977389249844</v>
      </c>
      <c r="Q8" s="100">
        <f>IF(SER_hh_tesh_in!Q8=0,0,SER_hh_tesh_in!Q8/SER_summary!Q$27)</f>
        <v>84.708297863383194</v>
      </c>
    </row>
    <row r="9" spans="1:17" ht="12" customHeight="1" x14ac:dyDescent="0.25">
      <c r="A9" s="88" t="s">
        <v>106</v>
      </c>
      <c r="B9" s="100"/>
      <c r="C9" s="100">
        <f>IF(SER_hh_tesh_in!C9=0,0,SER_hh_tesh_in!C9/SER_summary!C$27)</f>
        <v>76.394869732107907</v>
      </c>
      <c r="D9" s="100">
        <f>IF(SER_hh_tesh_in!D9=0,0,SER_hh_tesh_in!D9/SER_summary!D$27)</f>
        <v>75.508087719848007</v>
      </c>
      <c r="E9" s="100">
        <f>IF(SER_hh_tesh_in!E9=0,0,SER_hh_tesh_in!E9/SER_summary!E$27)</f>
        <v>0</v>
      </c>
      <c r="F9" s="100">
        <f>IF(SER_hh_tesh_in!F9=0,0,SER_hh_tesh_in!F9/SER_summary!F$27)</f>
        <v>89.171652544956373</v>
      </c>
      <c r="G9" s="100">
        <f>IF(SER_hh_tesh_in!G9=0,0,SER_hh_tesh_in!G9/SER_summary!G$27)</f>
        <v>81.961406886686433</v>
      </c>
      <c r="H9" s="100">
        <f>IF(SER_hh_tesh_in!H9=0,0,SER_hh_tesh_in!H9/SER_summary!H$27)</f>
        <v>102.68713472187265</v>
      </c>
      <c r="I9" s="100">
        <f>IF(SER_hh_tesh_in!I9=0,0,SER_hh_tesh_in!I9/SER_summary!I$27)</f>
        <v>67.645724121463132</v>
      </c>
      <c r="J9" s="100">
        <f>IF(SER_hh_tesh_in!J9=0,0,SER_hh_tesh_in!J9/SER_summary!J$27)</f>
        <v>0</v>
      </c>
      <c r="K9" s="100">
        <f>IF(SER_hh_tesh_in!K9=0,0,SER_hh_tesh_in!K9/SER_summary!K$27)</f>
        <v>79.766584759352185</v>
      </c>
      <c r="L9" s="100">
        <f>IF(SER_hh_tesh_in!L9=0,0,SER_hh_tesh_in!L9/SER_summary!L$27)</f>
        <v>92.02162029025979</v>
      </c>
      <c r="M9" s="100">
        <f>IF(SER_hh_tesh_in!M9=0,0,SER_hh_tesh_in!M9/SER_summary!M$27)</f>
        <v>77.38391827860103</v>
      </c>
      <c r="N9" s="100">
        <f>IF(SER_hh_tesh_in!N9=0,0,SER_hh_tesh_in!N9/SER_summary!N$27)</f>
        <v>84.634902058238126</v>
      </c>
      <c r="O9" s="100">
        <f>IF(SER_hh_tesh_in!O9=0,0,SER_hh_tesh_in!O9/SER_summary!O$27)</f>
        <v>89.24747994638642</v>
      </c>
      <c r="P9" s="100">
        <f>IF(SER_hh_tesh_in!P9=0,0,SER_hh_tesh_in!P9/SER_summary!P$27)</f>
        <v>0</v>
      </c>
      <c r="Q9" s="100">
        <f>IF(SER_hh_tesh_in!Q9=0,0,SER_hh_tesh_in!Q9/SER_summary!Q$27)</f>
        <v>0</v>
      </c>
    </row>
    <row r="10" spans="1:17" ht="12" customHeight="1" x14ac:dyDescent="0.25">
      <c r="A10" s="88" t="s">
        <v>34</v>
      </c>
      <c r="B10" s="100"/>
      <c r="C10" s="100">
        <f>IF(SER_hh_tesh_in!C10=0,0,SER_hh_tesh_in!C10/SER_summary!C$27)</f>
        <v>0</v>
      </c>
      <c r="D10" s="100">
        <f>IF(SER_hh_tesh_in!D10=0,0,SER_hh_tesh_in!D10/SER_summary!D$27)</f>
        <v>0</v>
      </c>
      <c r="E10" s="100">
        <f>IF(SER_hh_tesh_in!E10=0,0,SER_hh_tesh_in!E10/SER_summary!E$27)</f>
        <v>99.028786345362121</v>
      </c>
      <c r="F10" s="100">
        <f>IF(SER_hh_tesh_in!F10=0,0,SER_hh_tesh_in!F10/SER_summary!F$27)</f>
        <v>93.776838821776167</v>
      </c>
      <c r="G10" s="100">
        <f>IF(SER_hh_tesh_in!G10=0,0,SER_hh_tesh_in!G10/SER_summary!G$27)</f>
        <v>0</v>
      </c>
      <c r="H10" s="100">
        <f>IF(SER_hh_tesh_in!H10=0,0,SER_hh_tesh_in!H10/SER_summary!H$27)</f>
        <v>99.04301903520809</v>
      </c>
      <c r="I10" s="100">
        <f>IF(SER_hh_tesh_in!I10=0,0,SER_hh_tesh_in!I10/SER_summary!I$27)</f>
        <v>79.475507803179099</v>
      </c>
      <c r="J10" s="100">
        <f>IF(SER_hh_tesh_in!J10=0,0,SER_hh_tesh_in!J10/SER_summary!J$27)</f>
        <v>0</v>
      </c>
      <c r="K10" s="100">
        <f>IF(SER_hh_tesh_in!K10=0,0,SER_hh_tesh_in!K10/SER_summary!K$27)</f>
        <v>0</v>
      </c>
      <c r="L10" s="100">
        <f>IF(SER_hh_tesh_in!L10=0,0,SER_hh_tesh_in!L10/SER_summary!L$27)</f>
        <v>0</v>
      </c>
      <c r="M10" s="100">
        <f>IF(SER_hh_tesh_in!M10=0,0,SER_hh_tesh_in!M10/SER_summary!M$27)</f>
        <v>0</v>
      </c>
      <c r="N10" s="100">
        <f>IF(SER_hh_tesh_in!N10=0,0,SER_hh_tesh_in!N10/SER_summary!N$27)</f>
        <v>0</v>
      </c>
      <c r="O10" s="100">
        <f>IF(SER_hh_tesh_in!O10=0,0,SER_hh_tesh_in!O10/SER_summary!O$27)</f>
        <v>0</v>
      </c>
      <c r="P10" s="100">
        <f>IF(SER_hh_tesh_in!P10=0,0,SER_hh_tesh_in!P10/SER_summary!P$27)</f>
        <v>96.644515256235536</v>
      </c>
      <c r="Q10" s="100">
        <f>IF(SER_hh_tesh_in!Q10=0,0,SER_hh_tesh_in!Q10/SER_summary!Q$27)</f>
        <v>110.71277947195431</v>
      </c>
    </row>
    <row r="11" spans="1:17" ht="12" customHeight="1" x14ac:dyDescent="0.25">
      <c r="A11" s="88" t="s">
        <v>61</v>
      </c>
      <c r="B11" s="100"/>
      <c r="C11" s="100">
        <f>IF(SER_hh_tesh_in!C11=0,0,SER_hh_tesh_in!C11/SER_summary!C$27)</f>
        <v>0</v>
      </c>
      <c r="D11" s="100">
        <f>IF(SER_hh_tesh_in!D11=0,0,SER_hh_tesh_in!D11/SER_summary!D$27)</f>
        <v>0</v>
      </c>
      <c r="E11" s="100">
        <f>IF(SER_hh_tesh_in!E11=0,0,SER_hh_tesh_in!E11/SER_summary!E$27)</f>
        <v>94.36535160821056</v>
      </c>
      <c r="F11" s="100">
        <f>IF(SER_hh_tesh_in!F11=0,0,SER_hh_tesh_in!F11/SER_summary!F$27)</f>
        <v>89.256367674515602</v>
      </c>
      <c r="G11" s="100">
        <f>IF(SER_hh_tesh_in!G11=0,0,SER_hh_tesh_in!G11/SER_summary!G$27)</f>
        <v>87.327584525190801</v>
      </c>
      <c r="H11" s="100">
        <f>IF(SER_hh_tesh_in!H11=0,0,SER_hh_tesh_in!H11/SER_summary!H$27)</f>
        <v>90.187758261941198</v>
      </c>
      <c r="I11" s="100">
        <f>IF(SER_hh_tesh_in!I11=0,0,SER_hh_tesh_in!I11/SER_summary!I$27)</f>
        <v>74.291520677746163</v>
      </c>
      <c r="J11" s="100">
        <f>IF(SER_hh_tesh_in!J11=0,0,SER_hh_tesh_in!J11/SER_summary!J$27)</f>
        <v>70.228041832888607</v>
      </c>
      <c r="K11" s="100">
        <f>IF(SER_hh_tesh_in!K11=0,0,SER_hh_tesh_in!K11/SER_summary!K$27)</f>
        <v>77.224955054393902</v>
      </c>
      <c r="L11" s="100">
        <f>IF(SER_hh_tesh_in!L11=0,0,SER_hh_tesh_in!L11/SER_summary!L$27)</f>
        <v>76.925499481471476</v>
      </c>
      <c r="M11" s="100">
        <f>IF(SER_hh_tesh_in!M11=0,0,SER_hh_tesh_in!M11/SER_summary!M$27)</f>
        <v>76.946721091602896</v>
      </c>
      <c r="N11" s="100">
        <f>IF(SER_hh_tesh_in!N11=0,0,SER_hh_tesh_in!N11/SER_summary!N$27)</f>
        <v>75.592454356565298</v>
      </c>
      <c r="O11" s="100">
        <f>IF(SER_hh_tesh_in!O11=0,0,SER_hh_tesh_in!O11/SER_summary!O$27)</f>
        <v>80.933402024353356</v>
      </c>
      <c r="P11" s="100">
        <f>IF(SER_hh_tesh_in!P11=0,0,SER_hh_tesh_in!P11/SER_summary!P$27)</f>
        <v>105.91197123580977</v>
      </c>
      <c r="Q11" s="100">
        <f>IF(SER_hh_tesh_in!Q11=0,0,SER_hh_tesh_in!Q11/SER_summary!Q$27)</f>
        <v>0</v>
      </c>
    </row>
    <row r="12" spans="1:17" ht="12" customHeight="1" x14ac:dyDescent="0.25">
      <c r="A12" s="88" t="s">
        <v>42</v>
      </c>
      <c r="B12" s="100"/>
      <c r="C12" s="100">
        <f>IF(SER_hh_tesh_in!C12=0,0,SER_hh_tesh_in!C12/SER_summary!C$27)</f>
        <v>0</v>
      </c>
      <c r="D12" s="100">
        <f>IF(SER_hh_tesh_in!D12=0,0,SER_hh_tesh_in!D12/SER_summary!D$27)</f>
        <v>0</v>
      </c>
      <c r="E12" s="100">
        <f>IF(SER_hh_tesh_in!E12=0,0,SER_hh_tesh_in!E12/SER_summary!E$27)</f>
        <v>95.025109526268352</v>
      </c>
      <c r="F12" s="100">
        <f>IF(SER_hh_tesh_in!F12=0,0,SER_hh_tesh_in!F12/SER_summary!F$27)</f>
        <v>91.129349690764641</v>
      </c>
      <c r="G12" s="100">
        <f>IF(SER_hh_tesh_in!G12=0,0,SER_hh_tesh_in!G12/SER_summary!G$27)</f>
        <v>88.982880257686631</v>
      </c>
      <c r="H12" s="100">
        <f>IF(SER_hh_tesh_in!H12=0,0,SER_hh_tesh_in!H12/SER_summary!H$27)</f>
        <v>76.867695879686892</v>
      </c>
      <c r="I12" s="100">
        <f>IF(SER_hh_tesh_in!I12=0,0,SER_hh_tesh_in!I12/SER_summary!I$27)</f>
        <v>67.467564357229733</v>
      </c>
      <c r="J12" s="100">
        <f>IF(SER_hh_tesh_in!J12=0,0,SER_hh_tesh_in!J12/SER_summary!J$27)</f>
        <v>75.054247424119893</v>
      </c>
      <c r="K12" s="100">
        <f>IF(SER_hh_tesh_in!K12=0,0,SER_hh_tesh_in!K12/SER_summary!K$27)</f>
        <v>73.185274317736955</v>
      </c>
      <c r="L12" s="100">
        <f>IF(SER_hh_tesh_in!L12=0,0,SER_hh_tesh_in!L12/SER_summary!L$27)</f>
        <v>102.3442725178015</v>
      </c>
      <c r="M12" s="100">
        <f>IF(SER_hh_tesh_in!M12=0,0,SER_hh_tesh_in!M12/SER_summary!M$27)</f>
        <v>0</v>
      </c>
      <c r="N12" s="100">
        <f>IF(SER_hh_tesh_in!N12=0,0,SER_hh_tesh_in!N12/SER_summary!N$27)</f>
        <v>0</v>
      </c>
      <c r="O12" s="100">
        <f>IF(SER_hh_tesh_in!O12=0,0,SER_hh_tesh_in!O12/SER_summary!O$27)</f>
        <v>0</v>
      </c>
      <c r="P12" s="100">
        <f>IF(SER_hh_tesh_in!P12=0,0,SER_hh_tesh_in!P12/SER_summary!P$27)</f>
        <v>0</v>
      </c>
      <c r="Q12" s="100">
        <f>IF(SER_hh_tesh_in!Q12=0,0,SER_hh_tesh_in!Q12/SER_summary!Q$27)</f>
        <v>0</v>
      </c>
    </row>
    <row r="13" spans="1:17" ht="12" customHeight="1" x14ac:dyDescent="0.25">
      <c r="A13" s="88" t="s">
        <v>105</v>
      </c>
      <c r="B13" s="100"/>
      <c r="C13" s="100">
        <f>IF(SER_hh_tesh_in!C13=0,0,SER_hh_tesh_in!C13/SER_summary!C$27)</f>
        <v>78.673541255051418</v>
      </c>
      <c r="D13" s="100">
        <f>IF(SER_hh_tesh_in!D13=0,0,SER_hh_tesh_in!D13/SER_summary!D$27)</f>
        <v>78.729017096877584</v>
      </c>
      <c r="E13" s="100">
        <f>IF(SER_hh_tesh_in!E13=0,0,SER_hh_tesh_in!E13/SER_summary!E$27)</f>
        <v>95.750578650956641</v>
      </c>
      <c r="F13" s="100">
        <f>IF(SER_hh_tesh_in!F13=0,0,SER_hh_tesh_in!F13/SER_summary!F$27)</f>
        <v>90.33492617301836</v>
      </c>
      <c r="G13" s="100">
        <f>IF(SER_hh_tesh_in!G13=0,0,SER_hh_tesh_in!G13/SER_summary!G$27)</f>
        <v>85.499532927335068</v>
      </c>
      <c r="H13" s="100">
        <f>IF(SER_hh_tesh_in!H13=0,0,SER_hh_tesh_in!H13/SER_summary!H$27)</f>
        <v>94.559094965866308</v>
      </c>
      <c r="I13" s="100">
        <f>IF(SER_hh_tesh_in!I13=0,0,SER_hh_tesh_in!I13/SER_summary!I$27)</f>
        <v>66.444891355657433</v>
      </c>
      <c r="J13" s="100">
        <f>IF(SER_hh_tesh_in!J13=0,0,SER_hh_tesh_in!J13/SER_summary!J$27)</f>
        <v>78.270858089712888</v>
      </c>
      <c r="K13" s="100">
        <f>IF(SER_hh_tesh_in!K13=0,0,SER_hh_tesh_in!K13/SER_summary!K$27)</f>
        <v>74.950161794357825</v>
      </c>
      <c r="L13" s="100">
        <f>IF(SER_hh_tesh_in!L13=0,0,SER_hh_tesh_in!L13/SER_summary!L$27)</f>
        <v>99.370890036830176</v>
      </c>
      <c r="M13" s="100">
        <f>IF(SER_hh_tesh_in!M13=0,0,SER_hh_tesh_in!M13/SER_summary!M$27)</f>
        <v>80.961021532494428</v>
      </c>
      <c r="N13" s="100">
        <f>IF(SER_hh_tesh_in!N13=0,0,SER_hh_tesh_in!N13/SER_summary!N$27)</f>
        <v>88.660317628191578</v>
      </c>
      <c r="O13" s="100">
        <f>IF(SER_hh_tesh_in!O13=0,0,SER_hh_tesh_in!O13/SER_summary!O$27)</f>
        <v>95.10751691148171</v>
      </c>
      <c r="P13" s="100">
        <f>IF(SER_hh_tesh_in!P13=0,0,SER_hh_tesh_in!P13/SER_summary!P$27)</f>
        <v>87.97550026220361</v>
      </c>
      <c r="Q13" s="100">
        <f>IF(SER_hh_tesh_in!Q13=0,0,SER_hh_tesh_in!Q13/SER_summary!Q$27)</f>
        <v>98.482994088605054</v>
      </c>
    </row>
    <row r="14" spans="1:17" ht="12" customHeight="1" x14ac:dyDescent="0.25">
      <c r="A14" s="51" t="s">
        <v>104</v>
      </c>
      <c r="B14" s="22"/>
      <c r="C14" s="22">
        <f>IF(SER_hh_tesh_in!C14=0,0,SER_hh_tesh_in!C14/SER_summary!C$27)</f>
        <v>0</v>
      </c>
      <c r="D14" s="22">
        <f>IF(SER_hh_tesh_in!D14=0,0,SER_hh_tesh_in!D14/SER_summary!D$27)</f>
        <v>78.48665855700483</v>
      </c>
      <c r="E14" s="22">
        <f>IF(SER_hh_tesh_in!E14=0,0,SER_hh_tesh_in!E14/SER_summary!E$27)</f>
        <v>95.134538952124245</v>
      </c>
      <c r="F14" s="22">
        <f>IF(SER_hh_tesh_in!F14=0,0,SER_hh_tesh_in!F14/SER_summary!F$27)</f>
        <v>0</v>
      </c>
      <c r="G14" s="22">
        <f>IF(SER_hh_tesh_in!G14=0,0,SER_hh_tesh_in!G14/SER_summary!G$27)</f>
        <v>0</v>
      </c>
      <c r="H14" s="22">
        <f>IF(SER_hh_tesh_in!H14=0,0,SER_hh_tesh_in!H14/SER_summary!H$27)</f>
        <v>0</v>
      </c>
      <c r="I14" s="22">
        <f>IF(SER_hh_tesh_in!I14=0,0,SER_hh_tesh_in!I14/SER_summary!I$27)</f>
        <v>0</v>
      </c>
      <c r="J14" s="22">
        <f>IF(SER_hh_tesh_in!J14=0,0,SER_hh_tesh_in!J14/SER_summary!J$27)</f>
        <v>80.036867380749158</v>
      </c>
      <c r="K14" s="22">
        <f>IF(SER_hh_tesh_in!K14=0,0,SER_hh_tesh_in!K14/SER_summary!K$27)</f>
        <v>76.881133412585882</v>
      </c>
      <c r="L14" s="22">
        <f>IF(SER_hh_tesh_in!L14=0,0,SER_hh_tesh_in!L14/SER_summary!L$27)</f>
        <v>89.874464826812087</v>
      </c>
      <c r="M14" s="22">
        <f>IF(SER_hh_tesh_in!M14=0,0,SER_hh_tesh_in!M14/SER_summary!M$27)</f>
        <v>0</v>
      </c>
      <c r="N14" s="22">
        <f>IF(SER_hh_tesh_in!N14=0,0,SER_hh_tesh_in!N14/SER_summary!N$27)</f>
        <v>79.312867268772422</v>
      </c>
      <c r="O14" s="22">
        <f>IF(SER_hh_tesh_in!O14=0,0,SER_hh_tesh_in!O14/SER_summary!O$27)</f>
        <v>0</v>
      </c>
      <c r="P14" s="22">
        <f>IF(SER_hh_tesh_in!P14=0,0,SER_hh_tesh_in!P14/SER_summary!P$27)</f>
        <v>0</v>
      </c>
      <c r="Q14" s="22">
        <f>IF(SER_hh_tesh_in!Q14=0,0,SER_hh_tesh_in!Q14/SER_summary!Q$27)</f>
        <v>86.272380095237466</v>
      </c>
    </row>
    <row r="15" spans="1:17" ht="12" customHeight="1" x14ac:dyDescent="0.25">
      <c r="A15" s="105" t="s">
        <v>108</v>
      </c>
      <c r="B15" s="104"/>
      <c r="C15" s="104">
        <f>IF(SER_hh_tesh_in!C15=0,0,SER_hh_tesh_in!C15/SER_summary!C$27)</f>
        <v>1.5410196469774164</v>
      </c>
      <c r="D15" s="104">
        <f>IF(SER_hh_tesh_in!D15=0,0,SER_hh_tesh_in!D15/SER_summary!D$27)</f>
        <v>1.5342077183976925</v>
      </c>
      <c r="E15" s="104">
        <f>IF(SER_hh_tesh_in!E15=0,0,SER_hh_tesh_in!E15/SER_summary!E$27)</f>
        <v>0.50471454235659408</v>
      </c>
      <c r="F15" s="104">
        <f>IF(SER_hh_tesh_in!F15=0,0,SER_hh_tesh_in!F15/SER_summary!F$27)</f>
        <v>1.5581979211388703</v>
      </c>
      <c r="G15" s="104">
        <f>IF(SER_hh_tesh_in!G15=0,0,SER_hh_tesh_in!G15/SER_summary!G$27)</f>
        <v>1.6351024152840175</v>
      </c>
      <c r="H15" s="104">
        <f>IF(SER_hh_tesh_in!H15=0,0,SER_hh_tesh_in!H15/SER_summary!H$27)</f>
        <v>1.926161683159014</v>
      </c>
      <c r="I15" s="104">
        <f>IF(SER_hh_tesh_in!I15=0,0,SER_hh_tesh_in!I15/SER_summary!I$27)</f>
        <v>1.3135622330024668</v>
      </c>
      <c r="J15" s="104">
        <f>IF(SER_hh_tesh_in!J15=0,0,SER_hh_tesh_in!J15/SER_summary!J$27)</f>
        <v>1.5582372791119283</v>
      </c>
      <c r="K15" s="104">
        <f>IF(SER_hh_tesh_in!K15=0,0,SER_hh_tesh_in!K15/SER_summary!K$27)</f>
        <v>1.4541819701487517</v>
      </c>
      <c r="L15" s="104">
        <f>IF(SER_hh_tesh_in!L15=0,0,SER_hh_tesh_in!L15/SER_summary!L$27)</f>
        <v>1.6356932968422966</v>
      </c>
      <c r="M15" s="104">
        <f>IF(SER_hh_tesh_in!M15=0,0,SER_hh_tesh_in!M15/SER_summary!M$27)</f>
        <v>1.4651509430999532</v>
      </c>
      <c r="N15" s="104">
        <f>IF(SER_hh_tesh_in!N15=0,0,SER_hh_tesh_in!N15/SER_summary!N$27)</f>
        <v>1.5207134970408871</v>
      </c>
      <c r="O15" s="104">
        <f>IF(SER_hh_tesh_in!O15=0,0,SER_hh_tesh_in!O15/SER_summary!O$27)</f>
        <v>1.6899168489634937</v>
      </c>
      <c r="P15" s="104">
        <f>IF(SER_hh_tesh_in!P15=0,0,SER_hh_tesh_in!P15/SER_summary!P$27)</f>
        <v>1.1276172526735779</v>
      </c>
      <c r="Q15" s="104">
        <f>IF(SER_hh_tesh_in!Q15=0,0,SER_hh_tesh_in!Q15/SER_summary!Q$27)</f>
        <v>1.0002205981994206</v>
      </c>
    </row>
    <row r="16" spans="1:17" ht="12.95" customHeight="1" x14ac:dyDescent="0.25">
      <c r="A16" s="90" t="s">
        <v>102</v>
      </c>
      <c r="B16" s="101"/>
      <c r="C16" s="101">
        <f>IF(SER_hh_tesh_in!C16=0,0,SER_hh_tesh_in!C16/SER_summary!C$27)</f>
        <v>24.659229104180234</v>
      </c>
      <c r="D16" s="101">
        <f>IF(SER_hh_tesh_in!D16=0,0,SER_hh_tesh_in!D16/SER_summary!D$27)</f>
        <v>24.757414558335793</v>
      </c>
      <c r="E16" s="101">
        <f>IF(SER_hh_tesh_in!E16=0,0,SER_hh_tesh_in!E16/SER_summary!E$27)</f>
        <v>24.594736148457752</v>
      </c>
      <c r="F16" s="101">
        <f>IF(SER_hh_tesh_in!F16=0,0,SER_hh_tesh_in!F16/SER_summary!F$27)</f>
        <v>24.818980411726912</v>
      </c>
      <c r="G16" s="101">
        <f>IF(SER_hh_tesh_in!G16=0,0,SER_hh_tesh_in!G16/SER_summary!G$27)</f>
        <v>24.95743915515768</v>
      </c>
      <c r="H16" s="101">
        <f>IF(SER_hh_tesh_in!H16=0,0,SER_hh_tesh_in!H16/SER_summary!H$27)</f>
        <v>25.326004581024154</v>
      </c>
      <c r="I16" s="101">
        <f>IF(SER_hh_tesh_in!I16=0,0,SER_hh_tesh_in!I16/SER_summary!I$27)</f>
        <v>25.210009119087534</v>
      </c>
      <c r="J16" s="101">
        <f>IF(SER_hh_tesh_in!J16=0,0,SER_hh_tesh_in!J16/SER_summary!J$27)</f>
        <v>25.500599471456134</v>
      </c>
      <c r="K16" s="101">
        <f>IF(SER_hh_tesh_in!K16=0,0,SER_hh_tesh_in!K16/SER_summary!K$27)</f>
        <v>25.509318104501453</v>
      </c>
      <c r="L16" s="101">
        <f>IF(SER_hh_tesh_in!L16=0,0,SER_hh_tesh_in!L16/SER_summary!L$27)</f>
        <v>25.384878251349097</v>
      </c>
      <c r="M16" s="101">
        <f>IF(SER_hh_tesh_in!M16=0,0,SER_hh_tesh_in!M16/SER_summary!M$27)</f>
        <v>26.028353780589107</v>
      </c>
      <c r="N16" s="101">
        <f>IF(SER_hh_tesh_in!N16=0,0,SER_hh_tesh_in!N16/SER_summary!N$27)</f>
        <v>24.853505406065899</v>
      </c>
      <c r="O16" s="101">
        <f>IF(SER_hh_tesh_in!O16=0,0,SER_hh_tesh_in!O16/SER_summary!O$27)</f>
        <v>24.280870565205092</v>
      </c>
      <c r="P16" s="101">
        <f>IF(SER_hh_tesh_in!P16=0,0,SER_hh_tesh_in!P16/SER_summary!P$27)</f>
        <v>25.697697365514443</v>
      </c>
      <c r="Q16" s="101">
        <f>IF(SER_hh_tesh_in!Q16=0,0,SER_hh_tesh_in!Q16/SER_summary!Q$27)</f>
        <v>25.838832031576626</v>
      </c>
    </row>
    <row r="17" spans="1:17" ht="12.95" customHeight="1" x14ac:dyDescent="0.25">
      <c r="A17" s="88" t="s">
        <v>101</v>
      </c>
      <c r="B17" s="103"/>
      <c r="C17" s="103">
        <f>IF(SER_hh_tesh_in!C17=0,0,SER_hh_tesh_in!C17/SER_summary!C$27)</f>
        <v>3.3462059962301849</v>
      </c>
      <c r="D17" s="103">
        <f>IF(SER_hh_tesh_in!D17=0,0,SER_hh_tesh_in!D17/SER_summary!D$27)</f>
        <v>3.6173255035285732</v>
      </c>
      <c r="E17" s="103">
        <f>IF(SER_hh_tesh_in!E17=0,0,SER_hh_tesh_in!E17/SER_summary!E$27)</f>
        <v>3.9044399070273594</v>
      </c>
      <c r="F17" s="103">
        <f>IF(SER_hh_tesh_in!F17=0,0,SER_hh_tesh_in!F17/SER_summary!F$27)</f>
        <v>4.2378891501404743</v>
      </c>
      <c r="G17" s="103">
        <f>IF(SER_hh_tesh_in!G17=0,0,SER_hh_tesh_in!G17/SER_summary!G$27)</f>
        <v>4.5973076952175775</v>
      </c>
      <c r="H17" s="103">
        <f>IF(SER_hh_tesh_in!H17=0,0,SER_hh_tesh_in!H17/SER_summary!H$27)</f>
        <v>4.9598978681766814</v>
      </c>
      <c r="I17" s="103">
        <f>IF(SER_hh_tesh_in!I17=0,0,SER_hh_tesh_in!I17/SER_summary!I$27)</f>
        <v>5.5226878418626004</v>
      </c>
      <c r="J17" s="103">
        <f>IF(SER_hh_tesh_in!J17=0,0,SER_hh_tesh_in!J17/SER_summary!J$27)</f>
        <v>5.8937976193128945</v>
      </c>
      <c r="K17" s="103">
        <f>IF(SER_hh_tesh_in!K17=0,0,SER_hh_tesh_in!K17/SER_summary!K$27)</f>
        <v>6.3518015907644871</v>
      </c>
      <c r="L17" s="103">
        <f>IF(SER_hh_tesh_in!L17=0,0,SER_hh_tesh_in!L17/SER_summary!L$27)</f>
        <v>6.8076098284815805</v>
      </c>
      <c r="M17" s="103">
        <f>IF(SER_hh_tesh_in!M17=0,0,SER_hh_tesh_in!M17/SER_summary!M$27)</f>
        <v>7.2178501700452555</v>
      </c>
      <c r="N17" s="103">
        <f>IF(SER_hh_tesh_in!N17=0,0,SER_hh_tesh_in!N17/SER_summary!N$27)</f>
        <v>7.546238626616443</v>
      </c>
      <c r="O17" s="103">
        <f>IF(SER_hh_tesh_in!O17=0,0,SER_hh_tesh_in!O17/SER_summary!O$27)</f>
        <v>8.1866139116457308</v>
      </c>
      <c r="P17" s="103">
        <f>IF(SER_hh_tesh_in!P17=0,0,SER_hh_tesh_in!P17/SER_summary!P$27)</f>
        <v>9.1836392393588628</v>
      </c>
      <c r="Q17" s="103">
        <f>IF(SER_hh_tesh_in!Q17=0,0,SER_hh_tesh_in!Q17/SER_summary!Q$27)</f>
        <v>10.407220692444012</v>
      </c>
    </row>
    <row r="18" spans="1:17" ht="12" customHeight="1" x14ac:dyDescent="0.25">
      <c r="A18" s="88" t="s">
        <v>100</v>
      </c>
      <c r="B18" s="103"/>
      <c r="C18" s="103">
        <f>IF(SER_hh_tesh_in!C18=0,0,SER_hh_tesh_in!C18/SER_summary!C$27)</f>
        <v>24.70268600341878</v>
      </c>
      <c r="D18" s="103">
        <f>IF(SER_hh_tesh_in!D18=0,0,SER_hh_tesh_in!D18/SER_summary!D$27)</f>
        <v>24.795208471947884</v>
      </c>
      <c r="E18" s="103">
        <f>IF(SER_hh_tesh_in!E18=0,0,SER_hh_tesh_in!E18/SER_summary!E$27)</f>
        <v>24.909924721315633</v>
      </c>
      <c r="F18" s="103">
        <f>IF(SER_hh_tesh_in!F18=0,0,SER_hh_tesh_in!F18/SER_summary!F$27)</f>
        <v>25.093292960617585</v>
      </c>
      <c r="G18" s="103">
        <f>IF(SER_hh_tesh_in!G18=0,0,SER_hh_tesh_in!G18/SER_summary!G$27)</f>
        <v>25.275309515655518</v>
      </c>
      <c r="H18" s="103">
        <f>IF(SER_hh_tesh_in!H18=0,0,SER_hh_tesh_in!H18/SER_summary!H$27)</f>
        <v>25.504308648128337</v>
      </c>
      <c r="I18" s="103">
        <f>IF(SER_hh_tesh_in!I18=0,0,SER_hh_tesh_in!I18/SER_summary!I$27)</f>
        <v>25.757418063906972</v>
      </c>
      <c r="J18" s="103">
        <f>IF(SER_hh_tesh_in!J18=0,0,SER_hh_tesh_in!J18/SER_summary!J$27)</f>
        <v>26.004382419692575</v>
      </c>
      <c r="K18" s="103">
        <f>IF(SER_hh_tesh_in!K18=0,0,SER_hh_tesh_in!K18/SER_summary!K$27)</f>
        <v>25.936751447796439</v>
      </c>
      <c r="L18" s="103">
        <f>IF(SER_hh_tesh_in!L18=0,0,SER_hh_tesh_in!L18/SER_summary!L$27)</f>
        <v>26.126018721271357</v>
      </c>
      <c r="M18" s="103">
        <f>IF(SER_hh_tesh_in!M18=0,0,SER_hh_tesh_in!M18/SER_summary!M$27)</f>
        <v>26.313602432534257</v>
      </c>
      <c r="N18" s="103">
        <f>IF(SER_hh_tesh_in!N18=0,0,SER_hh_tesh_in!N18/SER_summary!N$27)</f>
        <v>26.645064060976001</v>
      </c>
      <c r="O18" s="103">
        <f>IF(SER_hh_tesh_in!O18=0,0,SER_hh_tesh_in!O18/SER_summary!O$27)</f>
        <v>27.040395831088993</v>
      </c>
      <c r="P18" s="103">
        <f>IF(SER_hh_tesh_in!P18=0,0,SER_hh_tesh_in!P18/SER_summary!P$27)</f>
        <v>27.911123946952724</v>
      </c>
      <c r="Q18" s="103">
        <f>IF(SER_hh_tesh_in!Q18=0,0,SER_hh_tesh_in!Q18/SER_summary!Q$27)</f>
        <v>28.677367848592755</v>
      </c>
    </row>
    <row r="19" spans="1:17" ht="12.95" customHeight="1" x14ac:dyDescent="0.25">
      <c r="A19" s="90" t="s">
        <v>47</v>
      </c>
      <c r="B19" s="101"/>
      <c r="C19" s="101">
        <f>IF(SER_hh_tesh_in!C19=0,0,SER_hh_tesh_in!C19/SER_summary!C$27)</f>
        <v>13.84118477515003</v>
      </c>
      <c r="D19" s="101">
        <f>IF(SER_hh_tesh_in!D19=0,0,SER_hh_tesh_in!D19/SER_summary!D$27)</f>
        <v>13.815853562961045</v>
      </c>
      <c r="E19" s="101">
        <f>IF(SER_hh_tesh_in!E19=0,0,SER_hh_tesh_in!E19/SER_summary!E$27)</f>
        <v>14.278185052846091</v>
      </c>
      <c r="F19" s="101">
        <f>IF(SER_hh_tesh_in!F19=0,0,SER_hh_tesh_in!F19/SER_summary!F$27)</f>
        <v>13.954804822903897</v>
      </c>
      <c r="G19" s="101">
        <f>IF(SER_hh_tesh_in!G19=0,0,SER_hh_tesh_in!G19/SER_summary!G$27)</f>
        <v>13.789161352758528</v>
      </c>
      <c r="H19" s="101">
        <f>IF(SER_hh_tesh_in!H19=0,0,SER_hh_tesh_in!H19/SER_summary!H$27)</f>
        <v>14.038512518552157</v>
      </c>
      <c r="I19" s="101">
        <f>IF(SER_hh_tesh_in!I19=0,0,SER_hh_tesh_in!I19/SER_summary!I$27)</f>
        <v>13.995980872622489</v>
      </c>
      <c r="J19" s="101">
        <f>IF(SER_hh_tesh_in!J19=0,0,SER_hh_tesh_in!J19/SER_summary!J$27)</f>
        <v>14.004680095663497</v>
      </c>
      <c r="K19" s="101">
        <f>IF(SER_hh_tesh_in!K19=0,0,SER_hh_tesh_in!K19/SER_summary!K$27)</f>
        <v>14.189443172667945</v>
      </c>
      <c r="L19" s="101">
        <f>IF(SER_hh_tesh_in!L19=0,0,SER_hh_tesh_in!L19/SER_summary!L$27)</f>
        <v>14.13911130733517</v>
      </c>
      <c r="M19" s="101">
        <f>IF(SER_hh_tesh_in!M19=0,0,SER_hh_tesh_in!M19/SER_summary!M$27)</f>
        <v>14.290661283638615</v>
      </c>
      <c r="N19" s="101">
        <f>IF(SER_hh_tesh_in!N19=0,0,SER_hh_tesh_in!N19/SER_summary!N$27)</f>
        <v>14.566193799931769</v>
      </c>
      <c r="O19" s="101">
        <f>IF(SER_hh_tesh_in!O19=0,0,SER_hh_tesh_in!O19/SER_summary!O$27)</f>
        <v>14.782901357643823</v>
      </c>
      <c r="P19" s="101">
        <f>IF(SER_hh_tesh_in!P19=0,0,SER_hh_tesh_in!P19/SER_summary!P$27)</f>
        <v>14.509046040874699</v>
      </c>
      <c r="Q19" s="101">
        <f>IF(SER_hh_tesh_in!Q19=0,0,SER_hh_tesh_in!Q19/SER_summary!Q$27)</f>
        <v>14.718900078068144</v>
      </c>
    </row>
    <row r="20" spans="1:17" ht="12" customHeight="1" x14ac:dyDescent="0.25">
      <c r="A20" s="88" t="s">
        <v>38</v>
      </c>
      <c r="B20" s="100"/>
      <c r="C20" s="100">
        <f>IF(SER_hh_tesh_in!C20=0,0,SER_hh_tesh_in!C20/SER_summary!C$27)</f>
        <v>0</v>
      </c>
      <c r="D20" s="100">
        <f>IF(SER_hh_tesh_in!D20=0,0,SER_hh_tesh_in!D20/SER_summary!D$27)</f>
        <v>0</v>
      </c>
      <c r="E20" s="100">
        <f>IF(SER_hh_tesh_in!E20=0,0,SER_hh_tesh_in!E20/SER_summary!E$27)</f>
        <v>0</v>
      </c>
      <c r="F20" s="100">
        <f>IF(SER_hh_tesh_in!F20=0,0,SER_hh_tesh_in!F20/SER_summary!F$27)</f>
        <v>0</v>
      </c>
      <c r="G20" s="100">
        <f>IF(SER_hh_tesh_in!G20=0,0,SER_hh_tesh_in!G20/SER_summary!G$27)</f>
        <v>0</v>
      </c>
      <c r="H20" s="100">
        <f>IF(SER_hh_tesh_in!H20=0,0,SER_hh_tesh_in!H20/SER_summary!H$27)</f>
        <v>0</v>
      </c>
      <c r="I20" s="100">
        <f>IF(SER_hh_tesh_in!I20=0,0,SER_hh_tesh_in!I20/SER_summary!I$27)</f>
        <v>0</v>
      </c>
      <c r="J20" s="100">
        <f>IF(SER_hh_tesh_in!J20=0,0,SER_hh_tesh_in!J20/SER_summary!J$27)</f>
        <v>0</v>
      </c>
      <c r="K20" s="100">
        <f>IF(SER_hh_tesh_in!K20=0,0,SER_hh_tesh_in!K20/SER_summary!K$27)</f>
        <v>0</v>
      </c>
      <c r="L20" s="100">
        <f>IF(SER_hh_tesh_in!L20=0,0,SER_hh_tesh_in!L20/SER_summary!L$27)</f>
        <v>0</v>
      </c>
      <c r="M20" s="100">
        <f>IF(SER_hh_tesh_in!M20=0,0,SER_hh_tesh_in!M20/SER_summary!M$27)</f>
        <v>0</v>
      </c>
      <c r="N20" s="100">
        <f>IF(SER_hh_tesh_in!N20=0,0,SER_hh_tesh_in!N20/SER_summary!N$27)</f>
        <v>0</v>
      </c>
      <c r="O20" s="100">
        <f>IF(SER_hh_tesh_in!O20=0,0,SER_hh_tesh_in!O20/SER_summary!O$27)</f>
        <v>0</v>
      </c>
      <c r="P20" s="100">
        <f>IF(SER_hh_tesh_in!P20=0,0,SER_hh_tesh_in!P20/SER_summary!P$27)</f>
        <v>0</v>
      </c>
      <c r="Q20" s="100">
        <f>IF(SER_hh_tesh_in!Q20=0,0,SER_hh_tesh_in!Q20/SER_summary!Q$27)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IF(SER_hh_tesh_in!C21=0,0,SER_hh_tesh_in!C21/SER_summary!C$27)</f>
        <v>13.792690958864773</v>
      </c>
      <c r="D21" s="100">
        <f>IF(SER_hh_tesh_in!D21=0,0,SER_hh_tesh_in!D21/SER_summary!D$27)</f>
        <v>13.880731161267983</v>
      </c>
      <c r="E21" s="100">
        <f>IF(SER_hh_tesh_in!E21=0,0,SER_hh_tesh_in!E21/SER_summary!E$27)</f>
        <v>13.967788138900604</v>
      </c>
      <c r="F21" s="100">
        <f>IF(SER_hh_tesh_in!F21=0,0,SER_hh_tesh_in!F21/SER_summary!F$27)</f>
        <v>14.014443407145485</v>
      </c>
      <c r="G21" s="100">
        <f>IF(SER_hh_tesh_in!G21=0,0,SER_hh_tesh_in!G21/SER_summary!G$27)</f>
        <v>13.806184269672162</v>
      </c>
      <c r="H21" s="100">
        <f>IF(SER_hh_tesh_in!H21=0,0,SER_hh_tesh_in!H21/SER_summary!H$27)</f>
        <v>14.044649215472164</v>
      </c>
      <c r="I21" s="100">
        <f>IF(SER_hh_tesh_in!I21=0,0,SER_hh_tesh_in!I21/SER_summary!I$27)</f>
        <v>9.5406387799296191</v>
      </c>
      <c r="J21" s="100">
        <f>IF(SER_hh_tesh_in!J21=0,0,SER_hh_tesh_in!J21/SER_summary!J$27)</f>
        <v>0</v>
      </c>
      <c r="K21" s="100">
        <f>IF(SER_hh_tesh_in!K21=0,0,SER_hh_tesh_in!K21/SER_summary!K$27)</f>
        <v>9.6176662495527445</v>
      </c>
      <c r="L21" s="100">
        <f>IF(SER_hh_tesh_in!L21=0,0,SER_hh_tesh_in!L21/SER_summary!L$27)</f>
        <v>9.5359959124834806</v>
      </c>
      <c r="M21" s="100">
        <f>IF(SER_hh_tesh_in!M21=0,0,SER_hh_tesh_in!M21/SER_summary!M$27)</f>
        <v>14.166982628221149</v>
      </c>
      <c r="N21" s="100">
        <f>IF(SER_hh_tesh_in!N21=0,0,SER_hh_tesh_in!N21/SER_summary!N$27)</f>
        <v>0</v>
      </c>
      <c r="O21" s="100">
        <f>IF(SER_hh_tesh_in!O21=0,0,SER_hh_tesh_in!O21/SER_summary!O$27)</f>
        <v>0</v>
      </c>
      <c r="P21" s="100">
        <f>IF(SER_hh_tesh_in!P21=0,0,SER_hh_tesh_in!P21/SER_summary!P$27)</f>
        <v>13.964153153154269</v>
      </c>
      <c r="Q21" s="100">
        <f>IF(SER_hh_tesh_in!Q21=0,0,SER_hh_tesh_in!Q21/SER_summary!Q$27)</f>
        <v>0</v>
      </c>
    </row>
    <row r="22" spans="1:17" ht="12" customHeight="1" x14ac:dyDescent="0.25">
      <c r="A22" s="88" t="s">
        <v>99</v>
      </c>
      <c r="B22" s="100"/>
      <c r="C22" s="100">
        <f>IF(SER_hh_tesh_in!C22=0,0,SER_hh_tesh_in!C22/SER_summary!C$27)</f>
        <v>13.708860648695369</v>
      </c>
      <c r="D22" s="100">
        <f>IF(SER_hh_tesh_in!D22=0,0,SER_hh_tesh_in!D22/SER_summary!D$27)</f>
        <v>13.689614596576932</v>
      </c>
      <c r="E22" s="100">
        <f>IF(SER_hh_tesh_in!E22=0,0,SER_hh_tesh_in!E22/SER_summary!E$27)</f>
        <v>13.691380602313993</v>
      </c>
      <c r="F22" s="100">
        <f>IF(SER_hh_tesh_in!F22=0,0,SER_hh_tesh_in!F22/SER_summary!F$27)</f>
        <v>13.504702792952521</v>
      </c>
      <c r="G22" s="100">
        <f>IF(SER_hh_tesh_in!G22=0,0,SER_hh_tesh_in!G22/SER_summary!G$27)</f>
        <v>13.229135058048469</v>
      </c>
      <c r="H22" s="100">
        <f>IF(SER_hh_tesh_in!H22=0,0,SER_hh_tesh_in!H22/SER_summary!H$27)</f>
        <v>13.734003355435927</v>
      </c>
      <c r="I22" s="100">
        <f>IF(SER_hh_tesh_in!I22=0,0,SER_hh_tesh_in!I22/SER_summary!I$27)</f>
        <v>13.170203260437507</v>
      </c>
      <c r="J22" s="100">
        <f>IF(SER_hh_tesh_in!J22=0,0,SER_hh_tesh_in!J22/SER_summary!J$27)</f>
        <v>13.734021902243994</v>
      </c>
      <c r="K22" s="100">
        <f>IF(SER_hh_tesh_in!K22=0,0,SER_hh_tesh_in!K22/SER_summary!K$27)</f>
        <v>13.741652203850631</v>
      </c>
      <c r="L22" s="100">
        <f>IF(SER_hh_tesh_in!L22=0,0,SER_hh_tesh_in!L22/SER_summary!L$27)</f>
        <v>13.35214393504466</v>
      </c>
      <c r="M22" s="100">
        <f>IF(SER_hh_tesh_in!M22=0,0,SER_hh_tesh_in!M22/SER_summary!M$27)</f>
        <v>14.052856679165201</v>
      </c>
      <c r="N22" s="100">
        <f>IF(SER_hh_tesh_in!N22=0,0,SER_hh_tesh_in!N22/SER_summary!N$27)</f>
        <v>14.219331620794456</v>
      </c>
      <c r="O22" s="100">
        <f>IF(SER_hh_tesh_in!O22=0,0,SER_hh_tesh_in!O22/SER_summary!O$27)</f>
        <v>14.268393391179631</v>
      </c>
      <c r="P22" s="100">
        <f>IF(SER_hh_tesh_in!P22=0,0,SER_hh_tesh_in!P22/SER_summary!P$27)</f>
        <v>14.240286426366916</v>
      </c>
      <c r="Q22" s="100">
        <f>IF(SER_hh_tesh_in!Q22=0,0,SER_hh_tesh_in!Q22/SER_summary!Q$27)</f>
        <v>14.360067165641482</v>
      </c>
    </row>
    <row r="23" spans="1:17" ht="12" customHeight="1" x14ac:dyDescent="0.25">
      <c r="A23" s="88" t="s">
        <v>98</v>
      </c>
      <c r="B23" s="100"/>
      <c r="C23" s="100">
        <f>IF(SER_hh_tesh_in!C23=0,0,SER_hh_tesh_in!C23/SER_summary!C$27)</f>
        <v>13.729620279278571</v>
      </c>
      <c r="D23" s="100">
        <f>IF(SER_hh_tesh_in!D23=0,0,SER_hh_tesh_in!D23/SER_summary!D$27)</f>
        <v>13.704148462612043</v>
      </c>
      <c r="E23" s="100">
        <f>IF(SER_hh_tesh_in!E23=0,0,SER_hh_tesh_in!E23/SER_summary!E$27)</f>
        <v>13.734814010666557</v>
      </c>
      <c r="F23" s="100">
        <f>IF(SER_hh_tesh_in!F23=0,0,SER_hh_tesh_in!F23/SER_summary!F$27)</f>
        <v>13.09195239981136</v>
      </c>
      <c r="G23" s="100">
        <f>IF(SER_hh_tesh_in!G23=0,0,SER_hh_tesh_in!G23/SER_summary!G$27)</f>
        <v>13.317533360721997</v>
      </c>
      <c r="H23" s="100">
        <f>IF(SER_hh_tesh_in!H23=0,0,SER_hh_tesh_in!H23/SER_summary!H$27)</f>
        <v>13.771092201773486</v>
      </c>
      <c r="I23" s="100">
        <f>IF(SER_hh_tesh_in!I23=0,0,SER_hh_tesh_in!I23/SER_summary!I$27)</f>
        <v>13.322570560022042</v>
      </c>
      <c r="J23" s="100">
        <f>IF(SER_hh_tesh_in!J23=0,0,SER_hh_tesh_in!J23/SER_summary!J$27)</f>
        <v>13.774558180962096</v>
      </c>
      <c r="K23" s="100">
        <f>IF(SER_hh_tesh_in!K23=0,0,SER_hh_tesh_in!K23/SER_summary!K$27)</f>
        <v>13.832236280122201</v>
      </c>
      <c r="L23" s="100">
        <f>IF(SER_hh_tesh_in!L23=0,0,SER_hh_tesh_in!L23/SER_summary!L$27)</f>
        <v>13.588023717981752</v>
      </c>
      <c r="M23" s="100">
        <f>IF(SER_hh_tesh_in!M23=0,0,SER_hh_tesh_in!M23/SER_summary!M$27)</f>
        <v>14.113269240679161</v>
      </c>
      <c r="N23" s="100">
        <f>IF(SER_hh_tesh_in!N23=0,0,SER_hh_tesh_in!N23/SER_summary!N$27)</f>
        <v>14.250289580164887</v>
      </c>
      <c r="O23" s="100">
        <f>IF(SER_hh_tesh_in!O23=0,0,SER_hh_tesh_in!O23/SER_summary!O$27)</f>
        <v>14.308644863409262</v>
      </c>
      <c r="P23" s="100">
        <f>IF(SER_hh_tesh_in!P23=0,0,SER_hh_tesh_in!P23/SER_summary!P$27)</f>
        <v>14.309540833416413</v>
      </c>
      <c r="Q23" s="100">
        <f>IF(SER_hh_tesh_in!Q23=0,0,SER_hh_tesh_in!Q23/SER_summary!Q$27)</f>
        <v>14.394768086502546</v>
      </c>
    </row>
    <row r="24" spans="1:17" ht="12" customHeight="1" x14ac:dyDescent="0.25">
      <c r="A24" s="88" t="s">
        <v>34</v>
      </c>
      <c r="B24" s="100"/>
      <c r="C24" s="100">
        <f>IF(SER_hh_tesh_in!C24=0,0,SER_hh_tesh_in!C24/SER_summary!C$27)</f>
        <v>0</v>
      </c>
      <c r="D24" s="100">
        <f>IF(SER_hh_tesh_in!D24=0,0,SER_hh_tesh_in!D24/SER_summary!D$27)</f>
        <v>0</v>
      </c>
      <c r="E24" s="100">
        <f>IF(SER_hh_tesh_in!E24=0,0,SER_hh_tesh_in!E24/SER_summary!E$27)</f>
        <v>0</v>
      </c>
      <c r="F24" s="100">
        <f>IF(SER_hh_tesh_in!F24=0,0,SER_hh_tesh_in!F24/SER_summary!F$27)</f>
        <v>0</v>
      </c>
      <c r="G24" s="100">
        <f>IF(SER_hh_tesh_in!G24=0,0,SER_hh_tesh_in!G24/SER_summary!G$27)</f>
        <v>0</v>
      </c>
      <c r="H24" s="100">
        <f>IF(SER_hh_tesh_in!H24=0,0,SER_hh_tesh_in!H24/SER_summary!H$27)</f>
        <v>0</v>
      </c>
      <c r="I24" s="100">
        <f>IF(SER_hh_tesh_in!I24=0,0,SER_hh_tesh_in!I24/SER_summary!I$27)</f>
        <v>0</v>
      </c>
      <c r="J24" s="100">
        <f>IF(SER_hh_tesh_in!J24=0,0,SER_hh_tesh_in!J24/SER_summary!J$27)</f>
        <v>0</v>
      </c>
      <c r="K24" s="100">
        <f>IF(SER_hh_tesh_in!K24=0,0,SER_hh_tesh_in!K24/SER_summary!K$27)</f>
        <v>0</v>
      </c>
      <c r="L24" s="100">
        <f>IF(SER_hh_tesh_in!L24=0,0,SER_hh_tesh_in!L24/SER_summary!L$27)</f>
        <v>0</v>
      </c>
      <c r="M24" s="100">
        <f>IF(SER_hh_tesh_in!M24=0,0,SER_hh_tesh_in!M24/SER_summary!M$27)</f>
        <v>0</v>
      </c>
      <c r="N24" s="100">
        <f>IF(SER_hh_tesh_in!N24=0,0,SER_hh_tesh_in!N24/SER_summary!N$27)</f>
        <v>0</v>
      </c>
      <c r="O24" s="100">
        <f>IF(SER_hh_tesh_in!O24=0,0,SER_hh_tesh_in!O24/SER_summary!O$27)</f>
        <v>0</v>
      </c>
      <c r="P24" s="100">
        <f>IF(SER_hh_tesh_in!P24=0,0,SER_hh_tesh_in!P24/SER_summary!P$27)</f>
        <v>0</v>
      </c>
      <c r="Q24" s="100">
        <f>IF(SER_hh_tesh_in!Q24=0,0,SER_hh_tesh_in!Q24/SER_summary!Q$27)</f>
        <v>0</v>
      </c>
    </row>
    <row r="25" spans="1:17" ht="12" customHeight="1" x14ac:dyDescent="0.25">
      <c r="A25" s="88" t="s">
        <v>42</v>
      </c>
      <c r="B25" s="100"/>
      <c r="C25" s="100">
        <f>IF(SER_hh_tesh_in!C25=0,0,SER_hh_tesh_in!C25/SER_summary!C$27)</f>
        <v>0</v>
      </c>
      <c r="D25" s="100">
        <f>IF(SER_hh_tesh_in!D25=0,0,SER_hh_tesh_in!D25/SER_summary!D$27)</f>
        <v>0</v>
      </c>
      <c r="E25" s="100">
        <f>IF(SER_hh_tesh_in!E25=0,0,SER_hh_tesh_in!E25/SER_summary!E$27)</f>
        <v>14.217691927551716</v>
      </c>
      <c r="F25" s="100">
        <f>IF(SER_hh_tesh_in!F25=0,0,SER_hh_tesh_in!F25/SER_summary!F$27)</f>
        <v>14.00010319013523</v>
      </c>
      <c r="G25" s="100">
        <f>IF(SER_hh_tesh_in!G25=0,0,SER_hh_tesh_in!G25/SER_summary!G$27)</f>
        <v>12.790500676034538</v>
      </c>
      <c r="H25" s="100">
        <f>IF(SER_hh_tesh_in!H25=0,0,SER_hh_tesh_in!H25/SER_summary!H$27)</f>
        <v>13.271190887284657</v>
      </c>
      <c r="I25" s="100">
        <f>IF(SER_hh_tesh_in!I25=0,0,SER_hh_tesh_in!I25/SER_summary!I$27)</f>
        <v>11.071071097673736</v>
      </c>
      <c r="J25" s="100">
        <f>IF(SER_hh_tesh_in!J25=0,0,SER_hh_tesh_in!J25/SER_summary!J$27)</f>
        <v>9.872729428635278</v>
      </c>
      <c r="K25" s="100">
        <f>IF(SER_hh_tesh_in!K25=0,0,SER_hh_tesh_in!K25/SER_summary!K$27)</f>
        <v>9.5346905995133184</v>
      </c>
      <c r="L25" s="100">
        <f>IF(SER_hh_tesh_in!L25=0,0,SER_hh_tesh_in!L25/SER_summary!L$27)</f>
        <v>9.4873068218307068</v>
      </c>
      <c r="M25" s="100">
        <f>IF(SER_hh_tesh_in!M25=0,0,SER_hh_tesh_in!M25/SER_summary!M$27)</f>
        <v>13.822643269628275</v>
      </c>
      <c r="N25" s="100">
        <f>IF(SER_hh_tesh_in!N25=0,0,SER_hh_tesh_in!N25/SER_summary!N$27)</f>
        <v>0</v>
      </c>
      <c r="O25" s="100">
        <f>IF(SER_hh_tesh_in!O25=0,0,SER_hh_tesh_in!O25/SER_summary!O$27)</f>
        <v>0</v>
      </c>
      <c r="P25" s="100">
        <f>IF(SER_hh_tesh_in!P25=0,0,SER_hh_tesh_in!P25/SER_summary!P$27)</f>
        <v>9.860065270591841</v>
      </c>
      <c r="Q25" s="100">
        <f>IF(SER_hh_tesh_in!Q25=0,0,SER_hh_tesh_in!Q25/SER_summary!Q$27)</f>
        <v>0</v>
      </c>
    </row>
    <row r="26" spans="1:17" ht="12" customHeight="1" x14ac:dyDescent="0.25">
      <c r="A26" s="88" t="s">
        <v>30</v>
      </c>
      <c r="B26" s="22"/>
      <c r="C26" s="22">
        <f>IF(SER_hh_tesh_in!C26=0,0,SER_hh_tesh_in!C26/SER_summary!C$27)</f>
        <v>0</v>
      </c>
      <c r="D26" s="22">
        <f>IF(SER_hh_tesh_in!D26=0,0,SER_hh_tesh_in!D26/SER_summary!D$27)</f>
        <v>13.62804447801671</v>
      </c>
      <c r="E26" s="22">
        <f>IF(SER_hh_tesh_in!E26=0,0,SER_hh_tesh_in!E26/SER_summary!E$27)</f>
        <v>0</v>
      </c>
      <c r="F26" s="22">
        <f>IF(SER_hh_tesh_in!F26=0,0,SER_hh_tesh_in!F26/SER_summary!F$27)</f>
        <v>13.818001075755888</v>
      </c>
      <c r="G26" s="22">
        <f>IF(SER_hh_tesh_in!G26=0,0,SER_hh_tesh_in!G26/SER_summary!G$27)</f>
        <v>12.898290162019224</v>
      </c>
      <c r="H26" s="22">
        <f>IF(SER_hh_tesh_in!H26=0,0,SER_hh_tesh_in!H26/SER_summary!H$27)</f>
        <v>14.254216666405847</v>
      </c>
      <c r="I26" s="22">
        <f>IF(SER_hh_tesh_in!I26=0,0,SER_hh_tesh_in!I26/SER_summary!I$27)</f>
        <v>13.878515046930916</v>
      </c>
      <c r="J26" s="22">
        <f>IF(SER_hh_tesh_in!J26=0,0,SER_hh_tesh_in!J26/SER_summary!J$27)</f>
        <v>14.044014066370954</v>
      </c>
      <c r="K26" s="22">
        <f>IF(SER_hh_tesh_in!K26=0,0,SER_hh_tesh_in!K26/SER_summary!K$27)</f>
        <v>14.214291826379656</v>
      </c>
      <c r="L26" s="22">
        <f>IF(SER_hh_tesh_in!L26=0,0,SER_hh_tesh_in!L26/SER_summary!L$27)</f>
        <v>13.990148385057255</v>
      </c>
      <c r="M26" s="22">
        <f>IF(SER_hh_tesh_in!M26=0,0,SER_hh_tesh_in!M26/SER_summary!M$27)</f>
        <v>14.52000659561099</v>
      </c>
      <c r="N26" s="22">
        <f>IF(SER_hh_tesh_in!N26=0,0,SER_hh_tesh_in!N26/SER_summary!N$27)</f>
        <v>14.658985622639314</v>
      </c>
      <c r="O26" s="22">
        <f>IF(SER_hh_tesh_in!O26=0,0,SER_hh_tesh_in!O26/SER_summary!O$27)</f>
        <v>14.765225668321872</v>
      </c>
      <c r="P26" s="22">
        <f>IF(SER_hh_tesh_in!P26=0,0,SER_hh_tesh_in!P26/SER_summary!P$27)</f>
        <v>0</v>
      </c>
      <c r="Q26" s="22">
        <f>IF(SER_hh_tesh_in!Q26=0,0,SER_hh_tesh_in!Q26/SER_summary!Q$27)</f>
        <v>15.108077154651179</v>
      </c>
    </row>
    <row r="27" spans="1:17" ht="12" customHeight="1" x14ac:dyDescent="0.25">
      <c r="A27" s="93" t="s">
        <v>114</v>
      </c>
      <c r="B27" s="121"/>
      <c r="C27" s="116">
        <f>IF(SER_hh_tesh_in!C27=0,0,SER_hh_tesh_in!C27/SER_summary!C$27)</f>
        <v>0.1183121723380792</v>
      </c>
      <c r="D27" s="116">
        <f>IF(SER_hh_tesh_in!D27=0,0,SER_hh_tesh_in!D27/SER_summary!D$27)</f>
        <v>0.10649137361677188</v>
      </c>
      <c r="E27" s="116">
        <f>IF(SER_hh_tesh_in!E27=0,0,SER_hh_tesh_in!E27/SER_summary!E$27)</f>
        <v>0.10244647729938569</v>
      </c>
      <c r="F27" s="116">
        <f>IF(SER_hh_tesh_in!F27=0,0,SER_hh_tesh_in!F27/SER_summary!F$27)</f>
        <v>0.16585013596668691</v>
      </c>
      <c r="G27" s="116">
        <f>IF(SER_hh_tesh_in!G27=0,0,SER_hh_tesh_in!G27/SER_summary!G$27)</f>
        <v>0.50656792753930235</v>
      </c>
      <c r="H27" s="116">
        <f>IF(SER_hh_tesh_in!H27=0,0,SER_hh_tesh_in!H27/SER_summary!H$27)</f>
        <v>0.11517734323954992</v>
      </c>
      <c r="I27" s="116">
        <f>IF(SER_hh_tesh_in!I27=0,0,SER_hh_tesh_in!I27/SER_summary!I$27)</f>
        <v>0.48394221914122221</v>
      </c>
      <c r="J27" s="116">
        <f>IF(SER_hh_tesh_in!J27=0,0,SER_hh_tesh_in!J27/SER_summary!J$27)</f>
        <v>0.1485645823707383</v>
      </c>
      <c r="K27" s="116">
        <f>IF(SER_hh_tesh_in!K27=0,0,SER_hh_tesh_in!K27/SER_summary!K$27)</f>
        <v>0.30851738813849738</v>
      </c>
      <c r="L27" s="116">
        <f>IF(SER_hh_tesh_in!L27=0,0,SER_hh_tesh_in!L27/SER_summary!L$27)</f>
        <v>0.54991902861413344</v>
      </c>
      <c r="M27" s="116">
        <f>IF(SER_hh_tesh_in!M27=0,0,SER_hh_tesh_in!M27/SER_summary!M$27)</f>
        <v>0.12444862561661899</v>
      </c>
      <c r="N27" s="116">
        <f>IF(SER_hh_tesh_in!N27=0,0,SER_hh_tesh_in!N27/SER_summary!N$27)</f>
        <v>0.15215921910058247</v>
      </c>
      <c r="O27" s="116">
        <f>IF(SER_hh_tesh_in!O27=0,0,SER_hh_tesh_in!O27/SER_summary!O$27)</f>
        <v>0.20212254527401374</v>
      </c>
      <c r="P27" s="116">
        <f>IF(SER_hh_tesh_in!P27=0,0,SER_hh_tesh_in!P27/SER_summary!P$27)</f>
        <v>0.22057553920539047</v>
      </c>
      <c r="Q27" s="116">
        <f>IF(SER_hh_tesh_in!Q27=0,0,SER_hh_tesh_in!Q27/SER_summary!Q$27)</f>
        <v>0.19309860075421562</v>
      </c>
    </row>
    <row r="28" spans="1:17" ht="12" customHeight="1" x14ac:dyDescent="0.25">
      <c r="A28" s="91" t="s">
        <v>113</v>
      </c>
      <c r="B28" s="18"/>
      <c r="C28" s="117">
        <f>IF(SER_hh_tesh_in!C28=0,0,SER_hh_tesh_in!C28/SER_summary!C$27)</f>
        <v>4.3876004705844673</v>
      </c>
      <c r="D28" s="117">
        <f>IF(SER_hh_tesh_in!D28=0,0,SER_hh_tesh_in!D28/SER_summary!D$27)</f>
        <v>4.8200812612952886</v>
      </c>
      <c r="E28" s="117">
        <f>IF(SER_hh_tesh_in!E28=0,0,SER_hh_tesh_in!E28/SER_summary!E$27)</f>
        <v>4.5511349631496572</v>
      </c>
      <c r="F28" s="117">
        <f>IF(SER_hh_tesh_in!F28=0,0,SER_hh_tesh_in!F28/SER_summary!F$27)</f>
        <v>4.4655622364709782</v>
      </c>
      <c r="G28" s="117">
        <f>IF(SER_hh_tesh_in!G28=0,0,SER_hh_tesh_in!G28/SER_summary!G$27)</f>
        <v>4.4449963404390225</v>
      </c>
      <c r="H28" s="117">
        <f>IF(SER_hh_tesh_in!H28=0,0,SER_hh_tesh_in!H28/SER_summary!H$27)</f>
        <v>4.5467096124919077</v>
      </c>
      <c r="I28" s="117">
        <f>IF(SER_hh_tesh_in!I28=0,0,SER_hh_tesh_in!I28/SER_summary!I$27)</f>
        <v>4.5434647075778232</v>
      </c>
      <c r="J28" s="117">
        <f>IF(SER_hh_tesh_in!J28=0,0,SER_hh_tesh_in!J28/SER_summary!J$27)</f>
        <v>4.2118772423948734</v>
      </c>
      <c r="K28" s="117">
        <f>IF(SER_hh_tesh_in!K28=0,0,SER_hh_tesh_in!K28/SER_summary!K$27)</f>
        <v>4.6389993770132181</v>
      </c>
      <c r="L28" s="117">
        <f>IF(SER_hh_tesh_in!L28=0,0,SER_hh_tesh_in!L28/SER_summary!L$27)</f>
        <v>4.6287390923678178</v>
      </c>
      <c r="M28" s="117">
        <f>IF(SER_hh_tesh_in!M28=0,0,SER_hh_tesh_in!M28/SER_summary!M$27)</f>
        <v>4.3635932154883506</v>
      </c>
      <c r="N28" s="117">
        <f>IF(SER_hh_tesh_in!N28=0,0,SER_hh_tesh_in!N28/SER_summary!N$27)</f>
        <v>4.8939366410546183</v>
      </c>
      <c r="O28" s="117">
        <f>IF(SER_hh_tesh_in!O28=0,0,SER_hh_tesh_in!O28/SER_summary!O$27)</f>
        <v>5.0711243631772094</v>
      </c>
      <c r="P28" s="117">
        <f>IF(SER_hh_tesh_in!P28=0,0,SER_hh_tesh_in!P28/SER_summary!P$27)</f>
        <v>4.4773498648648342</v>
      </c>
      <c r="Q28" s="117">
        <f>IF(SER_hh_tesh_in!Q28=0,0,SER_hh_tesh_in!Q28/SER_summary!Q$27)</f>
        <v>4.7039714449187287</v>
      </c>
    </row>
    <row r="29" spans="1:17" ht="12.95" customHeight="1" x14ac:dyDescent="0.25">
      <c r="A29" s="90" t="s">
        <v>46</v>
      </c>
      <c r="B29" s="101"/>
      <c r="C29" s="101">
        <f>IF(SER_hh_tesh_in!C29=0,0,SER_hh_tesh_in!C29/SER_summary!C$27)</f>
        <v>13.765928551216955</v>
      </c>
      <c r="D29" s="101">
        <f>IF(SER_hh_tesh_in!D29=0,0,SER_hh_tesh_in!D29/SER_summary!D$27)</f>
        <v>13.762222487563857</v>
      </c>
      <c r="E29" s="101">
        <f>IF(SER_hh_tesh_in!E29=0,0,SER_hh_tesh_in!E29/SER_summary!E$27)</f>
        <v>14.562920604767442</v>
      </c>
      <c r="F29" s="101">
        <f>IF(SER_hh_tesh_in!F29=0,0,SER_hh_tesh_in!F29/SER_summary!F$27)</f>
        <v>13.827743921400739</v>
      </c>
      <c r="G29" s="101">
        <f>IF(SER_hh_tesh_in!G29=0,0,SER_hh_tesh_in!G29/SER_summary!G$27)</f>
        <v>13.9597423052014</v>
      </c>
      <c r="H29" s="101">
        <f>IF(SER_hh_tesh_in!H29=0,0,SER_hh_tesh_in!H29/SER_summary!H$27)</f>
        <v>13.852815559052555</v>
      </c>
      <c r="I29" s="101">
        <f>IF(SER_hh_tesh_in!I29=0,0,SER_hh_tesh_in!I29/SER_summary!I$27)</f>
        <v>14.053892064744062</v>
      </c>
      <c r="J29" s="101">
        <f>IF(SER_hh_tesh_in!J29=0,0,SER_hh_tesh_in!J29/SER_summary!J$27)</f>
        <v>14.067469227502722</v>
      </c>
      <c r="K29" s="101">
        <f>IF(SER_hh_tesh_in!K29=0,0,SER_hh_tesh_in!K29/SER_summary!K$27)</f>
        <v>14.214114472585138</v>
      </c>
      <c r="L29" s="101">
        <f>IF(SER_hh_tesh_in!L29=0,0,SER_hh_tesh_in!L29/SER_summary!L$27)</f>
        <v>14.30533364205121</v>
      </c>
      <c r="M29" s="101">
        <f>IF(SER_hh_tesh_in!M29=0,0,SER_hh_tesh_in!M29/SER_summary!M$27)</f>
        <v>14.528732238194802</v>
      </c>
      <c r="N29" s="101">
        <f>IF(SER_hh_tesh_in!N29=0,0,SER_hh_tesh_in!N29/SER_summary!N$27)</f>
        <v>14.782534093428474</v>
      </c>
      <c r="O29" s="101">
        <f>IF(SER_hh_tesh_in!O29=0,0,SER_hh_tesh_in!O29/SER_summary!O$27)</f>
        <v>15.064546397177015</v>
      </c>
      <c r="P29" s="101">
        <f>IF(SER_hh_tesh_in!P29=0,0,SER_hh_tesh_in!P29/SER_summary!P$27)</f>
        <v>15.076655520126179</v>
      </c>
      <c r="Q29" s="101">
        <f>IF(SER_hh_tesh_in!Q29=0,0,SER_hh_tesh_in!Q29/SER_summary!Q$27)</f>
        <v>15.091667683293199</v>
      </c>
    </row>
    <row r="30" spans="1:17" s="28" customFormat="1" ht="12" customHeight="1" x14ac:dyDescent="0.25">
      <c r="A30" s="88" t="s">
        <v>66</v>
      </c>
      <c r="B30" s="100"/>
      <c r="C30" s="100">
        <f>IF(SER_hh_tesh_in!C30=0,0,SER_hh_tesh_in!C30/SER_summary!C$27)</f>
        <v>13.785651351439753</v>
      </c>
      <c r="D30" s="100">
        <f>IF(SER_hh_tesh_in!D30=0,0,SER_hh_tesh_in!D30/SER_summary!D$27)</f>
        <v>0</v>
      </c>
      <c r="E30" s="100">
        <f>IF(SER_hh_tesh_in!E30=0,0,SER_hh_tesh_in!E30/SER_summary!E$27)</f>
        <v>15.771406614830338</v>
      </c>
      <c r="F30" s="100">
        <f>IF(SER_hh_tesh_in!F30=0,0,SER_hh_tesh_in!F30/SER_summary!F$27)</f>
        <v>13.159668462223333</v>
      </c>
      <c r="G30" s="100">
        <f>IF(SER_hh_tesh_in!G30=0,0,SER_hh_tesh_in!G30/SER_summary!G$27)</f>
        <v>20.122413652108534</v>
      </c>
      <c r="H30" s="100">
        <f>IF(SER_hh_tesh_in!H30=0,0,SER_hh_tesh_in!H30/SER_summary!H$27)</f>
        <v>14.162747662388078</v>
      </c>
      <c r="I30" s="100">
        <f>IF(SER_hh_tesh_in!I30=0,0,SER_hh_tesh_in!I30/SER_summary!I$27)</f>
        <v>13.230647512145453</v>
      </c>
      <c r="J30" s="100">
        <f>IF(SER_hh_tesh_in!J30=0,0,SER_hh_tesh_in!J30/SER_summary!J$27)</f>
        <v>15.430052733925056</v>
      </c>
      <c r="K30" s="100">
        <f>IF(SER_hh_tesh_in!K30=0,0,SER_hh_tesh_in!K30/SER_summary!K$27)</f>
        <v>14.543042300406963</v>
      </c>
      <c r="L30" s="100">
        <f>IF(SER_hh_tesh_in!L30=0,0,SER_hh_tesh_in!L30/SER_summary!L$27)</f>
        <v>0</v>
      </c>
      <c r="M30" s="100">
        <f>IF(SER_hh_tesh_in!M30=0,0,SER_hh_tesh_in!M30/SER_summary!M$27)</f>
        <v>14.689659800208034</v>
      </c>
      <c r="N30" s="100">
        <f>IF(SER_hh_tesh_in!N30=0,0,SER_hh_tesh_in!N30/SER_summary!N$27)</f>
        <v>14.816070831289395</v>
      </c>
      <c r="O30" s="100">
        <f>IF(SER_hh_tesh_in!O30=0,0,SER_hh_tesh_in!O30/SER_summary!O$27)</f>
        <v>18.070104418142048</v>
      </c>
      <c r="P30" s="100">
        <f>IF(SER_hh_tesh_in!P30=0,0,SER_hh_tesh_in!P30/SER_summary!P$27)</f>
        <v>14.79036719257839</v>
      </c>
      <c r="Q30" s="100">
        <f>IF(SER_hh_tesh_in!Q30=0,0,SER_hh_tesh_in!Q30/SER_summary!Q$27)</f>
        <v>15.142584191781449</v>
      </c>
    </row>
    <row r="31" spans="1:17" ht="12" customHeight="1" x14ac:dyDescent="0.25">
      <c r="A31" s="88" t="s">
        <v>98</v>
      </c>
      <c r="B31" s="100"/>
      <c r="C31" s="100">
        <f>IF(SER_hh_tesh_in!C31=0,0,SER_hh_tesh_in!C31/SER_summary!C$27)</f>
        <v>13.816354305872757</v>
      </c>
      <c r="D31" s="100">
        <f>IF(SER_hh_tesh_in!D31=0,0,SER_hh_tesh_in!D31/SER_summary!D$27)</f>
        <v>13.928647755828841</v>
      </c>
      <c r="E31" s="100">
        <f>IF(SER_hh_tesh_in!E31=0,0,SER_hh_tesh_in!E31/SER_summary!E$27)</f>
        <v>13.76099483993627</v>
      </c>
      <c r="F31" s="100">
        <f>IF(SER_hh_tesh_in!F31=0,0,SER_hh_tesh_in!F31/SER_summary!F$27)</f>
        <v>13.944183133459813</v>
      </c>
      <c r="G31" s="100">
        <f>IF(SER_hh_tesh_in!G31=0,0,SER_hh_tesh_in!G31/SER_summary!G$27)</f>
        <v>13.576232586887681</v>
      </c>
      <c r="H31" s="100">
        <f>IF(SER_hh_tesh_in!H31=0,0,SER_hh_tesh_in!H31/SER_summary!H$27)</f>
        <v>13.815588647200432</v>
      </c>
      <c r="I31" s="100">
        <f>IF(SER_hh_tesh_in!I31=0,0,SER_hh_tesh_in!I31/SER_summary!I$27)</f>
        <v>14.003218461044909</v>
      </c>
      <c r="J31" s="100">
        <f>IF(SER_hh_tesh_in!J31=0,0,SER_hh_tesh_in!J31/SER_summary!J$27)</f>
        <v>14.40319427445257</v>
      </c>
      <c r="K31" s="100">
        <f>IF(SER_hh_tesh_in!K31=0,0,SER_hh_tesh_in!K31/SER_summary!K$27)</f>
        <v>14.426462520252839</v>
      </c>
      <c r="L31" s="100">
        <f>IF(SER_hh_tesh_in!L31=0,0,SER_hh_tesh_in!L31/SER_summary!L$27)</f>
        <v>14.665182897997852</v>
      </c>
      <c r="M31" s="100">
        <f>IF(SER_hh_tesh_in!M31=0,0,SER_hh_tesh_in!M31/SER_summary!M$27)</f>
        <v>14.80725659466048</v>
      </c>
      <c r="N31" s="100">
        <f>IF(SER_hh_tesh_in!N31=0,0,SER_hh_tesh_in!N31/SER_summary!N$27)</f>
        <v>15.031582941207191</v>
      </c>
      <c r="O31" s="100">
        <f>IF(SER_hh_tesh_in!O31=0,0,SER_hh_tesh_in!O31/SER_summary!O$27)</f>
        <v>15.290177525589623</v>
      </c>
      <c r="P31" s="100">
        <f>IF(SER_hh_tesh_in!P31=0,0,SER_hh_tesh_in!P31/SER_summary!P$27)</f>
        <v>15.135886722677283</v>
      </c>
      <c r="Q31" s="100">
        <f>IF(SER_hh_tesh_in!Q31=0,0,SER_hh_tesh_in!Q31/SER_summary!Q$27)</f>
        <v>15.112036564456794</v>
      </c>
    </row>
    <row r="32" spans="1:17" ht="12" customHeight="1" x14ac:dyDescent="0.25">
      <c r="A32" s="88" t="s">
        <v>34</v>
      </c>
      <c r="B32" s="100"/>
      <c r="C32" s="100">
        <f>IF(SER_hh_tesh_in!C32=0,0,SER_hh_tesh_in!C32/SER_summary!C$27)</f>
        <v>0</v>
      </c>
      <c r="D32" s="100">
        <f>IF(SER_hh_tesh_in!D32=0,0,SER_hh_tesh_in!D32/SER_summary!D$27)</f>
        <v>0</v>
      </c>
      <c r="E32" s="100">
        <f>IF(SER_hh_tesh_in!E32=0,0,SER_hh_tesh_in!E32/SER_summary!E$27)</f>
        <v>0</v>
      </c>
      <c r="F32" s="100">
        <f>IF(SER_hh_tesh_in!F32=0,0,SER_hh_tesh_in!F32/SER_summary!F$27)</f>
        <v>0</v>
      </c>
      <c r="G32" s="100">
        <f>IF(SER_hh_tesh_in!G32=0,0,SER_hh_tesh_in!G32/SER_summary!G$27)</f>
        <v>0</v>
      </c>
      <c r="H32" s="100">
        <f>IF(SER_hh_tesh_in!H32=0,0,SER_hh_tesh_in!H32/SER_summary!H$27)</f>
        <v>0</v>
      </c>
      <c r="I32" s="100">
        <f>IF(SER_hh_tesh_in!I32=0,0,SER_hh_tesh_in!I32/SER_summary!I$27)</f>
        <v>0</v>
      </c>
      <c r="J32" s="100">
        <f>IF(SER_hh_tesh_in!J32=0,0,SER_hh_tesh_in!J32/SER_summary!J$27)</f>
        <v>0</v>
      </c>
      <c r="K32" s="100">
        <f>IF(SER_hh_tesh_in!K32=0,0,SER_hh_tesh_in!K32/SER_summary!K$27)</f>
        <v>0</v>
      </c>
      <c r="L32" s="100">
        <f>IF(SER_hh_tesh_in!L32=0,0,SER_hh_tesh_in!L32/SER_summary!L$27)</f>
        <v>0</v>
      </c>
      <c r="M32" s="100">
        <f>IF(SER_hh_tesh_in!M32=0,0,SER_hh_tesh_in!M32/SER_summary!M$27)</f>
        <v>0</v>
      </c>
      <c r="N32" s="100">
        <f>IF(SER_hh_tesh_in!N32=0,0,SER_hh_tesh_in!N32/SER_summary!N$27)</f>
        <v>0</v>
      </c>
      <c r="O32" s="100">
        <f>IF(SER_hh_tesh_in!O32=0,0,SER_hh_tesh_in!O32/SER_summary!O$27)</f>
        <v>0</v>
      </c>
      <c r="P32" s="100">
        <f>IF(SER_hh_tesh_in!P32=0,0,SER_hh_tesh_in!P32/SER_summary!P$27)</f>
        <v>0</v>
      </c>
      <c r="Q32" s="100">
        <f>IF(SER_hh_tesh_in!Q32=0,0,SER_hh_tesh_in!Q32/SER_summary!Q$27)</f>
        <v>0</v>
      </c>
    </row>
    <row r="33" spans="1:17" ht="12" customHeight="1" x14ac:dyDescent="0.25">
      <c r="A33" s="49" t="s">
        <v>30</v>
      </c>
      <c r="B33" s="18"/>
      <c r="C33" s="18">
        <f>IF(SER_hh_tesh_in!C33=0,0,SER_hh_tesh_in!C33/SER_summary!C$27)</f>
        <v>13.721042991158878</v>
      </c>
      <c r="D33" s="18">
        <f>IF(SER_hh_tesh_in!D33=0,0,SER_hh_tesh_in!D33/SER_summary!D$27)</f>
        <v>13.632779001826801</v>
      </c>
      <c r="E33" s="18">
        <f>IF(SER_hh_tesh_in!E33=0,0,SER_hh_tesh_in!E33/SER_summary!E$27)</f>
        <v>13.791597180254112</v>
      </c>
      <c r="F33" s="18">
        <f>IF(SER_hh_tesh_in!F33=0,0,SER_hh_tesh_in!F33/SER_summary!F$27)</f>
        <v>13.832174646490005</v>
      </c>
      <c r="G33" s="18">
        <f>IF(SER_hh_tesh_in!G33=0,0,SER_hh_tesh_in!G33/SER_summary!G$27)</f>
        <v>13.27073569862511</v>
      </c>
      <c r="H33" s="18">
        <f>IF(SER_hh_tesh_in!H33=0,0,SER_hh_tesh_in!H33/SER_summary!H$27)</f>
        <v>13.862351034739557</v>
      </c>
      <c r="I33" s="18">
        <f>IF(SER_hh_tesh_in!I33=0,0,SER_hh_tesh_in!I33/SER_summary!I$27)</f>
        <v>14.114422574983811</v>
      </c>
      <c r="J33" s="18">
        <f>IF(SER_hh_tesh_in!J33=0,0,SER_hh_tesh_in!J33/SER_summary!J$27)</f>
        <v>13.726017368589618</v>
      </c>
      <c r="K33" s="18">
        <f>IF(SER_hh_tesh_in!K33=0,0,SER_hh_tesh_in!K33/SER_summary!K$27)</f>
        <v>13.935161408327577</v>
      </c>
      <c r="L33" s="18">
        <f>IF(SER_hh_tesh_in!L33=0,0,SER_hh_tesh_in!L33/SER_summary!L$27)</f>
        <v>14.158203094479632</v>
      </c>
      <c r="M33" s="18">
        <f>IF(SER_hh_tesh_in!M33=0,0,SER_hh_tesh_in!M33/SER_summary!M$27)</f>
        <v>14.268079112684088</v>
      </c>
      <c r="N33" s="18">
        <f>IF(SER_hh_tesh_in!N33=0,0,SER_hh_tesh_in!N33/SER_summary!N$27)</f>
        <v>14.503275853784526</v>
      </c>
      <c r="O33" s="18">
        <f>IF(SER_hh_tesh_in!O33=0,0,SER_hh_tesh_in!O33/SER_summary!O$27)</f>
        <v>14.469094429523484</v>
      </c>
      <c r="P33" s="18">
        <f>IF(SER_hh_tesh_in!P33=0,0,SER_hh_tesh_in!P33/SER_summary!P$27)</f>
        <v>14.861133339387193</v>
      </c>
      <c r="Q33" s="18">
        <f>IF(SER_hh_tesh_in!Q33=0,0,SER_hh_tesh_in!Q33/SER_summary!Q$27)</f>
        <v>14.945059270057348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120</v>
      </c>
      <c r="B3" s="106"/>
      <c r="C3" s="106">
        <f>IF(SER_hh_emih_in!C3=0,0,SER_hh_emih_in!C3/SER_summary!C$27)</f>
        <v>36.502932440141166</v>
      </c>
      <c r="D3" s="106">
        <f>IF(SER_hh_emih_in!D3=0,0,SER_hh_emih_in!D3/SER_summary!D$27)</f>
        <v>15.156424129296219</v>
      </c>
      <c r="E3" s="106">
        <f>IF(SER_hh_emih_in!E3=0,0,SER_hh_emih_in!E3/SER_summary!E$27)</f>
        <v>6.2096898759137522</v>
      </c>
      <c r="F3" s="106">
        <f>IF(SER_hh_emih_in!F3=0,0,SER_hh_emih_in!F3/SER_summary!F$27)</f>
        <v>25.602156067303429</v>
      </c>
      <c r="G3" s="106">
        <f>IF(SER_hh_emih_in!G3=0,0,SER_hh_emih_in!G3/SER_summary!G$27)</f>
        <v>30.176935766196042</v>
      </c>
      <c r="H3" s="106">
        <f>IF(SER_hh_emih_in!H3=0,0,SER_hh_emih_in!H3/SER_summary!H$27)</f>
        <v>30.774143041000066</v>
      </c>
      <c r="I3" s="106">
        <f>IF(SER_hh_emih_in!I3=0,0,SER_hh_emih_in!I3/SER_summary!I$27)</f>
        <v>21.121760028716309</v>
      </c>
      <c r="J3" s="106">
        <f>IF(SER_hh_emih_in!J3=0,0,SER_hh_emih_in!J3/SER_summary!J$27)</f>
        <v>29.839605455484662</v>
      </c>
      <c r="K3" s="106">
        <f>IF(SER_hh_emih_in!K3=0,0,SER_hh_emih_in!K3/SER_summary!K$27)</f>
        <v>21.071509029795802</v>
      </c>
      <c r="L3" s="106">
        <f>IF(SER_hh_emih_in!L3=0,0,SER_hh_emih_in!L3/SER_summary!L$27)</f>
        <v>12.973679497336924</v>
      </c>
      <c r="M3" s="106">
        <f>IF(SER_hh_emih_in!M3=0,0,SER_hh_emih_in!M3/SER_summary!M$27)</f>
        <v>25.579961365897269</v>
      </c>
      <c r="N3" s="106">
        <f>IF(SER_hh_emih_in!N3=0,0,SER_hh_emih_in!N3/SER_summary!N$27)</f>
        <v>22.586107827297667</v>
      </c>
      <c r="O3" s="106">
        <f>IF(SER_hh_emih_in!O3=0,0,SER_hh_emih_in!O3/SER_summary!O$27)</f>
        <v>25.43114468233227</v>
      </c>
      <c r="P3" s="106">
        <f>IF(SER_hh_emih_in!P3=0,0,SER_hh_emih_in!P3/SER_summary!P$27)</f>
        <v>18.255904526058266</v>
      </c>
      <c r="Q3" s="106">
        <f>IF(SER_hh_emih_in!Q3=0,0,SER_hh_emih_in!Q3/SER_summary!Q$27)</f>
        <v>12.23025445063999</v>
      </c>
    </row>
    <row r="4" spans="1:17" ht="12.95" customHeight="1" x14ac:dyDescent="0.25">
      <c r="A4" s="90" t="s">
        <v>44</v>
      </c>
      <c r="B4" s="101"/>
      <c r="C4" s="101">
        <f>IF(SER_hh_emih_in!C4=0,0,SER_hh_emih_in!C4/SER_summary!C$27)</f>
        <v>28.713687478354586</v>
      </c>
      <c r="D4" s="101">
        <f>IF(SER_hh_emih_in!D4=0,0,SER_hh_emih_in!D4/SER_summary!D$27)</f>
        <v>8.2670452402628385</v>
      </c>
      <c r="E4" s="101">
        <f>IF(SER_hh_emih_in!E4=0,0,SER_hh_emih_in!E4/SER_summary!E$27)</f>
        <v>0.1249821941977905</v>
      </c>
      <c r="F4" s="101">
        <f>IF(SER_hh_emih_in!F4=0,0,SER_hh_emih_in!F4/SER_summary!F$27)</f>
        <v>20.985087533593639</v>
      </c>
      <c r="G4" s="101">
        <f>IF(SER_hh_emih_in!G4=0,0,SER_hh_emih_in!G4/SER_summary!G$27)</f>
        <v>23.169214895583249</v>
      </c>
      <c r="H4" s="101">
        <f>IF(SER_hh_emih_in!H4=0,0,SER_hh_emih_in!H4/SER_summary!H$27)</f>
        <v>26.440327194400702</v>
      </c>
      <c r="I4" s="101">
        <f>IF(SER_hh_emih_in!I4=0,0,SER_hh_emih_in!I4/SER_summary!I$27)</f>
        <v>16.820074837694442</v>
      </c>
      <c r="J4" s="101">
        <f>IF(SER_hh_emih_in!J4=0,0,SER_hh_emih_in!J4/SER_summary!J$27)</f>
        <v>24.323438990758238</v>
      </c>
      <c r="K4" s="101">
        <f>IF(SER_hh_emih_in!K4=0,0,SER_hh_emih_in!K4/SER_summary!K$27)</f>
        <v>14.792536644247207</v>
      </c>
      <c r="L4" s="101">
        <f>IF(SER_hh_emih_in!L4=0,0,SER_hh_emih_in!L4/SER_summary!L$27)</f>
        <v>8.4606347185334894</v>
      </c>
      <c r="M4" s="101">
        <f>IF(SER_hh_emih_in!M4=0,0,SER_hh_emih_in!M4/SER_summary!M$27)</f>
        <v>19.228350684858984</v>
      </c>
      <c r="N4" s="101">
        <f>IF(SER_hh_emih_in!N4=0,0,SER_hh_emih_in!N4/SER_summary!N$27)</f>
        <v>16.736949151369892</v>
      </c>
      <c r="O4" s="101">
        <f>IF(SER_hh_emih_in!O4=0,0,SER_hh_emih_in!O4/SER_summary!O$27)</f>
        <v>20.513253110343104</v>
      </c>
      <c r="P4" s="101">
        <f>IF(SER_hh_emih_in!P4=0,0,SER_hh_emih_in!P4/SER_summary!P$27)</f>
        <v>10.073375191686234</v>
      </c>
      <c r="Q4" s="101">
        <f>IF(SER_hh_emih_in!Q4=0,0,SER_hh_emih_in!Q4/SER_summary!Q$27)</f>
        <v>3.8853275131986194</v>
      </c>
    </row>
    <row r="5" spans="1:17" ht="12" customHeight="1" x14ac:dyDescent="0.25">
      <c r="A5" s="88" t="s">
        <v>38</v>
      </c>
      <c r="B5" s="100"/>
      <c r="C5" s="100">
        <f>IF(SER_hh_emih_in!C5=0,0,SER_hh_emih_in!C5/SER_summary!C$27)</f>
        <v>46.199612070276544</v>
      </c>
      <c r="D5" s="100">
        <f>IF(SER_hh_emih_in!D5=0,0,SER_hh_emih_in!D5/SER_summary!D$27)</f>
        <v>0</v>
      </c>
      <c r="E5" s="100">
        <f>IF(SER_hh_emih_in!E5=0,0,SER_hh_emih_in!E5/SER_summary!E$27)</f>
        <v>0</v>
      </c>
      <c r="F5" s="100">
        <f>IF(SER_hh_emih_in!F5=0,0,SER_hh_emih_in!F5/SER_summary!F$27)</f>
        <v>0</v>
      </c>
      <c r="G5" s="100">
        <f>IF(SER_hh_emih_in!G5=0,0,SER_hh_emih_in!G5/SER_summary!G$27)</f>
        <v>48.585503228615842</v>
      </c>
      <c r="H5" s="100">
        <f>IF(SER_hh_emih_in!H5=0,0,SER_hh_emih_in!H5/SER_summary!H$27)</f>
        <v>54.021692081568915</v>
      </c>
      <c r="I5" s="100">
        <f>IF(SER_hh_emih_in!I5=0,0,SER_hh_emih_in!I5/SER_summary!I$27)</f>
        <v>66.579297800067565</v>
      </c>
      <c r="J5" s="100">
        <f>IF(SER_hh_emih_in!J5=0,0,SER_hh_emih_in!J5/SER_summary!J$27)</f>
        <v>48.032167614218018</v>
      </c>
      <c r="K5" s="100">
        <f>IF(SER_hh_emih_in!K5=0,0,SER_hh_emih_in!K5/SER_summary!K$27)</f>
        <v>0</v>
      </c>
      <c r="L5" s="100">
        <f>IF(SER_hh_emih_in!L5=0,0,SER_hh_emih_in!L5/SER_summary!L$27)</f>
        <v>0</v>
      </c>
      <c r="M5" s="100">
        <f>IF(SER_hh_emih_in!M5=0,0,SER_hh_emih_in!M5/SER_summary!M$27)</f>
        <v>40.899364786670176</v>
      </c>
      <c r="N5" s="100">
        <f>IF(SER_hh_emih_in!N5=0,0,SER_hh_emih_in!N5/SER_summary!N$27)</f>
        <v>43.083064160678738</v>
      </c>
      <c r="O5" s="100">
        <f>IF(SER_hh_emih_in!O5=0,0,SER_hh_emih_in!O5/SER_summary!O$27)</f>
        <v>0</v>
      </c>
      <c r="P5" s="100">
        <f>IF(SER_hh_emih_in!P5=0,0,SER_hh_emih_in!P5/SER_summary!P$27)</f>
        <v>42.28960279400625</v>
      </c>
      <c r="Q5" s="100">
        <f>IF(SER_hh_emih_in!Q5=0,0,SER_hh_emih_in!Q5/SER_summary!Q$27)</f>
        <v>46.209161407967208</v>
      </c>
    </row>
    <row r="6" spans="1:17" ht="12" customHeight="1" x14ac:dyDescent="0.25">
      <c r="A6" s="88" t="s">
        <v>66</v>
      </c>
      <c r="B6" s="100"/>
      <c r="C6" s="100">
        <f>IF(SER_hh_emih_in!C6=0,0,SER_hh_emih_in!C6/SER_summary!C$27)</f>
        <v>0</v>
      </c>
      <c r="D6" s="100">
        <f>IF(SER_hh_emih_in!D6=0,0,SER_hh_emih_in!D6/SER_summary!D$27)</f>
        <v>0</v>
      </c>
      <c r="E6" s="100">
        <f>IF(SER_hh_emih_in!E6=0,0,SER_hh_emih_in!E6/SER_summary!E$27)</f>
        <v>0</v>
      </c>
      <c r="F6" s="100">
        <f>IF(SER_hh_emih_in!F6=0,0,SER_hh_emih_in!F6/SER_summary!F$27)</f>
        <v>0</v>
      </c>
      <c r="G6" s="100">
        <f>IF(SER_hh_emih_in!G6=0,0,SER_hh_emih_in!G6/SER_summary!G$27)</f>
        <v>0</v>
      </c>
      <c r="H6" s="100">
        <f>IF(SER_hh_emih_in!H6=0,0,SER_hh_emih_in!H6/SER_summary!H$27)</f>
        <v>0</v>
      </c>
      <c r="I6" s="100">
        <f>IF(SER_hh_emih_in!I6=0,0,SER_hh_emih_in!I6/SER_summary!I$27)</f>
        <v>0</v>
      </c>
      <c r="J6" s="100">
        <f>IF(SER_hh_emih_in!J6=0,0,SER_hh_emih_in!J6/SER_summary!J$27)</f>
        <v>0</v>
      </c>
      <c r="K6" s="100">
        <f>IF(SER_hh_emih_in!K6=0,0,SER_hh_emih_in!K6/SER_summary!K$27)</f>
        <v>0</v>
      </c>
      <c r="L6" s="100">
        <f>IF(SER_hh_emih_in!L6=0,0,SER_hh_emih_in!L6/SER_summary!L$27)</f>
        <v>0</v>
      </c>
      <c r="M6" s="100">
        <f>IF(SER_hh_emih_in!M6=0,0,SER_hh_emih_in!M6/SER_summary!M$27)</f>
        <v>0</v>
      </c>
      <c r="N6" s="100">
        <f>IF(SER_hh_emih_in!N6=0,0,SER_hh_emih_in!N6/SER_summary!N$27)</f>
        <v>0</v>
      </c>
      <c r="O6" s="100">
        <f>IF(SER_hh_emih_in!O6=0,0,SER_hh_emih_in!O6/SER_summary!O$27)</f>
        <v>0</v>
      </c>
      <c r="P6" s="100">
        <f>IF(SER_hh_emih_in!P6=0,0,SER_hh_emih_in!P6/SER_summary!P$27)</f>
        <v>0</v>
      </c>
      <c r="Q6" s="100">
        <f>IF(SER_hh_emih_in!Q6=0,0,SER_hh_emih_in!Q6/SER_summary!Q$27)</f>
        <v>0</v>
      </c>
    </row>
    <row r="7" spans="1:17" ht="12" customHeight="1" x14ac:dyDescent="0.25">
      <c r="A7" s="88" t="s">
        <v>99</v>
      </c>
      <c r="B7" s="100"/>
      <c r="C7" s="100">
        <f>IF(SER_hh_emih_in!C7=0,0,SER_hh_emih_in!C7/SER_summary!C$27)</f>
        <v>30.13641237225027</v>
      </c>
      <c r="D7" s="100">
        <f>IF(SER_hh_emih_in!D7=0,0,SER_hh_emih_in!D7/SER_summary!D$27)</f>
        <v>0</v>
      </c>
      <c r="E7" s="100">
        <f>IF(SER_hh_emih_in!E7=0,0,SER_hh_emih_in!E7/SER_summary!E$27)</f>
        <v>0</v>
      </c>
      <c r="F7" s="100">
        <f>IF(SER_hh_emih_in!F7=0,0,SER_hh_emih_in!F7/SER_summary!F$27)</f>
        <v>32.488163622702587</v>
      </c>
      <c r="G7" s="100">
        <f>IF(SER_hh_emih_in!G7=0,0,SER_hh_emih_in!G7/SER_summary!G$27)</f>
        <v>31.585214245756173</v>
      </c>
      <c r="H7" s="100">
        <f>IF(SER_hh_emih_in!H7=0,0,SER_hh_emih_in!H7/SER_summary!H$27)</f>
        <v>34.053564894289266</v>
      </c>
      <c r="I7" s="100">
        <f>IF(SER_hh_emih_in!I7=0,0,SER_hh_emih_in!I7/SER_summary!I$27)</f>
        <v>23.507856763274216</v>
      </c>
      <c r="J7" s="100">
        <f>IF(SER_hh_emih_in!J7=0,0,SER_hh_emih_in!J7/SER_summary!J$27)</f>
        <v>28.962834963107817</v>
      </c>
      <c r="K7" s="100">
        <f>IF(SER_hh_emih_in!K7=0,0,SER_hh_emih_in!K7/SER_summary!K$27)</f>
        <v>26.317739158303528</v>
      </c>
      <c r="L7" s="100">
        <f>IF(SER_hh_emih_in!L7=0,0,SER_hh_emih_in!L7/SER_summary!L$27)</f>
        <v>28.585459320365175</v>
      </c>
      <c r="M7" s="100">
        <f>IF(SER_hh_emih_in!M7=0,0,SER_hh_emih_in!M7/SER_summary!M$27)</f>
        <v>25.108660762861128</v>
      </c>
      <c r="N7" s="100">
        <f>IF(SER_hh_emih_in!N7=0,0,SER_hh_emih_in!N7/SER_summary!N$27)</f>
        <v>26.633276797298841</v>
      </c>
      <c r="O7" s="100">
        <f>IF(SER_hh_emih_in!O7=0,0,SER_hh_emih_in!O7/SER_summary!O$27)</f>
        <v>28.627341744437725</v>
      </c>
      <c r="P7" s="100">
        <f>IF(SER_hh_emih_in!P7=0,0,SER_hh_emih_in!P7/SER_summary!P$27)</f>
        <v>26.082071638370323</v>
      </c>
      <c r="Q7" s="100">
        <f>IF(SER_hh_emih_in!Q7=0,0,SER_hh_emih_in!Q7/SER_summary!Q$27)</f>
        <v>0</v>
      </c>
    </row>
    <row r="8" spans="1:17" ht="12" customHeight="1" x14ac:dyDescent="0.25">
      <c r="A8" s="88" t="s">
        <v>101</v>
      </c>
      <c r="B8" s="100"/>
      <c r="C8" s="100">
        <f>IF(SER_hh_emih_in!C8=0,0,SER_hh_emih_in!C8/SER_summary!C$27)</f>
        <v>14.217563524920902</v>
      </c>
      <c r="D8" s="100">
        <f>IF(SER_hh_emih_in!D8=0,0,SER_hh_emih_in!D8/SER_summary!D$27)</f>
        <v>13.90505775018045</v>
      </c>
      <c r="E8" s="100">
        <f>IF(SER_hh_emih_in!E8=0,0,SER_hh_emih_in!E8/SER_summary!E$27)</f>
        <v>16.549813861570296</v>
      </c>
      <c r="F8" s="100">
        <f>IF(SER_hh_emih_in!F8=0,0,SER_hh_emih_in!F8/SER_summary!F$27)</f>
        <v>15.585044853822758</v>
      </c>
      <c r="G8" s="100">
        <f>IF(SER_hh_emih_in!G8=0,0,SER_hh_emih_in!G8/SER_summary!G$27)</f>
        <v>14.688519054793419</v>
      </c>
      <c r="H8" s="100">
        <f>IF(SER_hh_emih_in!H8=0,0,SER_hh_emih_in!H8/SER_summary!H$27)</f>
        <v>16.246445476560037</v>
      </c>
      <c r="I8" s="100">
        <f>IF(SER_hh_emih_in!I8=0,0,SER_hh_emih_in!I8/SER_summary!I$27)</f>
        <v>11.155120733131152</v>
      </c>
      <c r="J8" s="100">
        <f>IF(SER_hh_emih_in!J8=0,0,SER_hh_emih_in!J8/SER_summary!J$27)</f>
        <v>13.171200326456269</v>
      </c>
      <c r="K8" s="100">
        <f>IF(SER_hh_emih_in!K8=0,0,SER_hh_emih_in!K8/SER_summary!K$27)</f>
        <v>12.381239438875307</v>
      </c>
      <c r="L8" s="100">
        <f>IF(SER_hh_emih_in!L8=0,0,SER_hh_emih_in!L8/SER_summary!L$27)</f>
        <v>14.326577954582644</v>
      </c>
      <c r="M8" s="100">
        <f>IF(SER_hh_emih_in!M8=0,0,SER_hh_emih_in!M8/SER_summary!M$27)</f>
        <v>11.289132111760102</v>
      </c>
      <c r="N8" s="100">
        <f>IF(SER_hh_emih_in!N8=0,0,SER_hh_emih_in!N8/SER_summary!N$27)</f>
        <v>12.032876135515494</v>
      </c>
      <c r="O8" s="100">
        <f>IF(SER_hh_emih_in!O8=0,0,SER_hh_emih_in!O8/SER_summary!O$27)</f>
        <v>12.615053618424014</v>
      </c>
      <c r="P8" s="100">
        <f>IF(SER_hh_emih_in!P8=0,0,SER_hh_emih_in!P8/SER_summary!P$27)</f>
        <v>11.167951449065567</v>
      </c>
      <c r="Q8" s="100">
        <f>IF(SER_hh_emih_in!Q8=0,0,SER_hh_emih_in!Q8/SER_summary!Q$27)</f>
        <v>12.164032021733563</v>
      </c>
    </row>
    <row r="9" spans="1:17" ht="12" customHeight="1" x14ac:dyDescent="0.25">
      <c r="A9" s="88" t="s">
        <v>106</v>
      </c>
      <c r="B9" s="100"/>
      <c r="C9" s="100">
        <f>IF(SER_hh_emih_in!C9=0,0,SER_hh_emih_in!C9/SER_summary!C$27)</f>
        <v>19.302576199325927</v>
      </c>
      <c r="D9" s="100">
        <f>IF(SER_hh_emih_in!D9=0,0,SER_hh_emih_in!D9/SER_summary!D$27)</f>
        <v>18.945430897380806</v>
      </c>
      <c r="E9" s="100">
        <f>IF(SER_hh_emih_in!E9=0,0,SER_hh_emih_in!E9/SER_summary!E$27)</f>
        <v>0</v>
      </c>
      <c r="F9" s="100">
        <f>IF(SER_hh_emih_in!F9=0,0,SER_hh_emih_in!F9/SER_summary!F$27)</f>
        <v>21.65704245596217</v>
      </c>
      <c r="G9" s="100">
        <f>IF(SER_hh_emih_in!G9=0,0,SER_hh_emih_in!G9/SER_summary!G$27)</f>
        <v>19.677045466128135</v>
      </c>
      <c r="H9" s="100">
        <f>IF(SER_hh_emih_in!H9=0,0,SER_hh_emih_in!H9/SER_summary!H$27)</f>
        <v>24.46734135166286</v>
      </c>
      <c r="I9" s="100">
        <f>IF(SER_hh_emih_in!I9=0,0,SER_hh_emih_in!I9/SER_summary!I$27)</f>
        <v>15.642087969040881</v>
      </c>
      <c r="J9" s="100">
        <f>IF(SER_hh_emih_in!J9=0,0,SER_hh_emih_in!J9/SER_summary!J$27)</f>
        <v>0</v>
      </c>
      <c r="K9" s="100">
        <f>IF(SER_hh_emih_in!K9=0,0,SER_hh_emih_in!K9/SER_summary!K$27)</f>
        <v>17.987789485791332</v>
      </c>
      <c r="L9" s="100">
        <f>IF(SER_hh_emih_in!L9=0,0,SER_hh_emih_in!L9/SER_summary!L$27)</f>
        <v>20.536211770781925</v>
      </c>
      <c r="M9" s="100">
        <f>IF(SER_hh_emih_in!M9=0,0,SER_hh_emih_in!M9/SER_summary!M$27)</f>
        <v>16.849393726495865</v>
      </c>
      <c r="N9" s="100">
        <f>IF(SER_hh_emih_in!N9=0,0,SER_hh_emih_in!N9/SER_summary!N$27)</f>
        <v>18.032841736270246</v>
      </c>
      <c r="O9" s="100">
        <f>IF(SER_hh_emih_in!O9=0,0,SER_hh_emih_in!O9/SER_summary!O$27)</f>
        <v>18.904323842826216</v>
      </c>
      <c r="P9" s="100">
        <f>IF(SER_hh_emih_in!P9=0,0,SER_hh_emih_in!P9/SER_summary!P$27)</f>
        <v>0</v>
      </c>
      <c r="Q9" s="100">
        <f>IF(SER_hh_emih_in!Q9=0,0,SER_hh_emih_in!Q9/SER_summary!Q$27)</f>
        <v>0</v>
      </c>
    </row>
    <row r="10" spans="1:17" ht="12" customHeight="1" x14ac:dyDescent="0.25">
      <c r="A10" s="88" t="s">
        <v>34</v>
      </c>
      <c r="B10" s="100"/>
      <c r="C10" s="100">
        <f>IF(SER_hh_emih_in!C10=0,0,SER_hh_emih_in!C10/SER_summary!C$27)</f>
        <v>0</v>
      </c>
      <c r="D10" s="100">
        <f>IF(SER_hh_emih_in!D10=0,0,SER_hh_emih_in!D10/SER_summary!D$27)</f>
        <v>0</v>
      </c>
      <c r="E10" s="100">
        <f>IF(SER_hh_emih_in!E10=0,0,SER_hh_emih_in!E10/SER_summary!E$27)</f>
        <v>3.8864346388560773</v>
      </c>
      <c r="F10" s="100">
        <f>IF(SER_hh_emih_in!F10=0,0,SER_hh_emih_in!F10/SER_summary!F$27)</f>
        <v>4.5822318460983134</v>
      </c>
      <c r="G10" s="100">
        <f>IF(SER_hh_emih_in!G10=0,0,SER_hh_emih_in!G10/SER_summary!G$27)</f>
        <v>0</v>
      </c>
      <c r="H10" s="100">
        <f>IF(SER_hh_emih_in!H10=0,0,SER_hh_emih_in!H10/SER_summary!H$27)</f>
        <v>7.2159182270651927</v>
      </c>
      <c r="I10" s="100">
        <f>IF(SER_hh_emih_in!I10=0,0,SER_hh_emih_in!I10/SER_summary!I$27)</f>
        <v>6.4071211132085937</v>
      </c>
      <c r="J10" s="100">
        <f>IF(SER_hh_emih_in!J10=0,0,SER_hh_emih_in!J10/SER_summary!J$27)</f>
        <v>0</v>
      </c>
      <c r="K10" s="100">
        <f>IF(SER_hh_emih_in!K10=0,0,SER_hh_emih_in!K10/SER_summary!K$27)</f>
        <v>0</v>
      </c>
      <c r="L10" s="100">
        <f>IF(SER_hh_emih_in!L10=0,0,SER_hh_emih_in!L10/SER_summary!L$27)</f>
        <v>0</v>
      </c>
      <c r="M10" s="100">
        <f>IF(SER_hh_emih_in!M10=0,0,SER_hh_emih_in!M10/SER_summary!M$27)</f>
        <v>0</v>
      </c>
      <c r="N10" s="100">
        <f>IF(SER_hh_emih_in!N10=0,0,SER_hh_emih_in!N10/SER_summary!N$27)</f>
        <v>0</v>
      </c>
      <c r="O10" s="100">
        <f>IF(SER_hh_emih_in!O10=0,0,SER_hh_emih_in!O10/SER_summary!O$27)</f>
        <v>0</v>
      </c>
      <c r="P10" s="100">
        <f>IF(SER_hh_emih_in!P10=0,0,SER_hh_emih_in!P10/SER_summary!P$27)</f>
        <v>0</v>
      </c>
      <c r="Q10" s="100">
        <f>IF(SER_hh_emih_in!Q10=0,0,SER_hh_emih_in!Q10/SER_summary!Q$27)</f>
        <v>0</v>
      </c>
    </row>
    <row r="11" spans="1:17" ht="12" customHeight="1" x14ac:dyDescent="0.25">
      <c r="A11" s="88" t="s">
        <v>61</v>
      </c>
      <c r="B11" s="100"/>
      <c r="C11" s="100">
        <f>IF(SER_hh_emih_in!C11=0,0,SER_hh_emih_in!C11/SER_summary!C$27)</f>
        <v>0</v>
      </c>
      <c r="D11" s="100">
        <f>IF(SER_hh_emih_in!D11=0,0,SER_hh_emih_in!D11/SER_summary!D$27)</f>
        <v>0</v>
      </c>
      <c r="E11" s="100">
        <f>IF(SER_hh_emih_in!E11=0,0,SER_hh_emih_in!E11/SER_summary!E$27)</f>
        <v>0</v>
      </c>
      <c r="F11" s="100">
        <f>IF(SER_hh_emih_in!F11=0,0,SER_hh_emih_in!F11/SER_summary!F$27)</f>
        <v>0</v>
      </c>
      <c r="G11" s="100">
        <f>IF(SER_hh_emih_in!G11=0,0,SER_hh_emih_in!G11/SER_summary!G$27)</f>
        <v>0</v>
      </c>
      <c r="H11" s="100">
        <f>IF(SER_hh_emih_in!H11=0,0,SER_hh_emih_in!H11/SER_summary!H$27)</f>
        <v>0</v>
      </c>
      <c r="I11" s="100">
        <f>IF(SER_hh_emih_in!I11=0,0,SER_hh_emih_in!I11/SER_summary!I$27)</f>
        <v>0</v>
      </c>
      <c r="J11" s="100">
        <f>IF(SER_hh_emih_in!J11=0,0,SER_hh_emih_in!J11/SER_summary!J$27)</f>
        <v>0</v>
      </c>
      <c r="K11" s="100">
        <f>IF(SER_hh_emih_in!K11=0,0,SER_hh_emih_in!K11/SER_summary!K$27)</f>
        <v>0</v>
      </c>
      <c r="L11" s="100">
        <f>IF(SER_hh_emih_in!L11=0,0,SER_hh_emih_in!L11/SER_summary!L$27)</f>
        <v>0</v>
      </c>
      <c r="M11" s="100">
        <f>IF(SER_hh_emih_in!M11=0,0,SER_hh_emih_in!M11/SER_summary!M$27)</f>
        <v>0</v>
      </c>
      <c r="N11" s="100">
        <f>IF(SER_hh_emih_in!N11=0,0,SER_hh_emih_in!N11/SER_summary!N$27)</f>
        <v>0</v>
      </c>
      <c r="O11" s="100">
        <f>IF(SER_hh_emih_in!O11=0,0,SER_hh_emih_in!O11/SER_summary!O$27)</f>
        <v>0</v>
      </c>
      <c r="P11" s="100">
        <f>IF(SER_hh_emih_in!P11=0,0,SER_hh_emih_in!P11/SER_summary!P$27)</f>
        <v>0</v>
      </c>
      <c r="Q11" s="100">
        <f>IF(SER_hh_emih_in!Q11=0,0,SER_hh_emih_in!Q11/SER_summary!Q$27)</f>
        <v>0</v>
      </c>
    </row>
    <row r="12" spans="1:17" ht="12" customHeight="1" x14ac:dyDescent="0.25">
      <c r="A12" s="88" t="s">
        <v>42</v>
      </c>
      <c r="B12" s="100"/>
      <c r="C12" s="100">
        <f>IF(SER_hh_emih_in!C12=0,0,SER_hh_emih_in!C12/SER_summary!C$27)</f>
        <v>0</v>
      </c>
      <c r="D12" s="100">
        <f>IF(SER_hh_emih_in!D12=0,0,SER_hh_emih_in!D12/SER_summary!D$27)</f>
        <v>0</v>
      </c>
      <c r="E12" s="100">
        <f>IF(SER_hh_emih_in!E12=0,0,SER_hh_emih_in!E12/SER_summary!E$27)</f>
        <v>0</v>
      </c>
      <c r="F12" s="100">
        <f>IF(SER_hh_emih_in!F12=0,0,SER_hh_emih_in!F12/SER_summary!F$27)</f>
        <v>0</v>
      </c>
      <c r="G12" s="100">
        <f>IF(SER_hh_emih_in!G12=0,0,SER_hh_emih_in!G12/SER_summary!G$27)</f>
        <v>0</v>
      </c>
      <c r="H12" s="100">
        <f>IF(SER_hh_emih_in!H12=0,0,SER_hh_emih_in!H12/SER_summary!H$27)</f>
        <v>0</v>
      </c>
      <c r="I12" s="100">
        <f>IF(SER_hh_emih_in!I12=0,0,SER_hh_emih_in!I12/SER_summary!I$27)</f>
        <v>0</v>
      </c>
      <c r="J12" s="100">
        <f>IF(SER_hh_emih_in!J12=0,0,SER_hh_emih_in!J12/SER_summary!J$27)</f>
        <v>0</v>
      </c>
      <c r="K12" s="100">
        <f>IF(SER_hh_emih_in!K12=0,0,SER_hh_emih_in!K12/SER_summary!K$27)</f>
        <v>0</v>
      </c>
      <c r="L12" s="100">
        <f>IF(SER_hh_emih_in!L12=0,0,SER_hh_emih_in!L12/SER_summary!L$27)</f>
        <v>0</v>
      </c>
      <c r="M12" s="100">
        <f>IF(SER_hh_emih_in!M12=0,0,SER_hh_emih_in!M12/SER_summary!M$27)</f>
        <v>0</v>
      </c>
      <c r="N12" s="100">
        <f>IF(SER_hh_emih_in!N12=0,0,SER_hh_emih_in!N12/SER_summary!N$27)</f>
        <v>0</v>
      </c>
      <c r="O12" s="100">
        <f>IF(SER_hh_emih_in!O12=0,0,SER_hh_emih_in!O12/SER_summary!O$27)</f>
        <v>0</v>
      </c>
      <c r="P12" s="100">
        <f>IF(SER_hh_emih_in!P12=0,0,SER_hh_emih_in!P12/SER_summary!P$27)</f>
        <v>0</v>
      </c>
      <c r="Q12" s="100">
        <f>IF(SER_hh_emih_in!Q12=0,0,SER_hh_emih_in!Q12/SER_summary!Q$27)</f>
        <v>0</v>
      </c>
    </row>
    <row r="13" spans="1:17" ht="12" customHeight="1" x14ac:dyDescent="0.25">
      <c r="A13" s="88" t="s">
        <v>105</v>
      </c>
      <c r="B13" s="100"/>
      <c r="C13" s="100">
        <f>IF(SER_hh_emih_in!C13=0,0,SER_hh_emih_in!C13/SER_summary!C$27)</f>
        <v>0</v>
      </c>
      <c r="D13" s="100">
        <f>IF(SER_hh_emih_in!D13=0,0,SER_hh_emih_in!D13/SER_summary!D$27)</f>
        <v>0</v>
      </c>
      <c r="E13" s="100">
        <f>IF(SER_hh_emih_in!E13=0,0,SER_hh_emih_in!E13/SER_summary!E$27)</f>
        <v>0</v>
      </c>
      <c r="F13" s="100">
        <f>IF(SER_hh_emih_in!F13=0,0,SER_hh_emih_in!F13/SER_summary!F$27)</f>
        <v>0</v>
      </c>
      <c r="G13" s="100">
        <f>IF(SER_hh_emih_in!G13=0,0,SER_hh_emih_in!G13/SER_summary!G$27)</f>
        <v>0</v>
      </c>
      <c r="H13" s="100">
        <f>IF(SER_hh_emih_in!H13=0,0,SER_hh_emih_in!H13/SER_summary!H$27)</f>
        <v>0</v>
      </c>
      <c r="I13" s="100">
        <f>IF(SER_hh_emih_in!I13=0,0,SER_hh_emih_in!I13/SER_summary!I$27)</f>
        <v>0</v>
      </c>
      <c r="J13" s="100">
        <f>IF(SER_hh_emih_in!J13=0,0,SER_hh_emih_in!J13/SER_summary!J$27)</f>
        <v>0</v>
      </c>
      <c r="K13" s="100">
        <f>IF(SER_hh_emih_in!K13=0,0,SER_hh_emih_in!K13/SER_summary!K$27)</f>
        <v>0</v>
      </c>
      <c r="L13" s="100">
        <f>IF(SER_hh_emih_in!L13=0,0,SER_hh_emih_in!L13/SER_summary!L$27)</f>
        <v>0</v>
      </c>
      <c r="M13" s="100">
        <f>IF(SER_hh_emih_in!M13=0,0,SER_hh_emih_in!M13/SER_summary!M$27)</f>
        <v>0</v>
      </c>
      <c r="N13" s="100">
        <f>IF(SER_hh_emih_in!N13=0,0,SER_hh_emih_in!N13/SER_summary!N$27)</f>
        <v>0</v>
      </c>
      <c r="O13" s="100">
        <f>IF(SER_hh_emih_in!O13=0,0,SER_hh_emih_in!O13/SER_summary!O$27)</f>
        <v>0</v>
      </c>
      <c r="P13" s="100">
        <f>IF(SER_hh_emih_in!P13=0,0,SER_hh_emih_in!P13/SER_summary!P$27)</f>
        <v>0</v>
      </c>
      <c r="Q13" s="100">
        <f>IF(SER_hh_emih_in!Q13=0,0,SER_hh_emih_in!Q13/SER_summary!Q$27)</f>
        <v>0</v>
      </c>
    </row>
    <row r="14" spans="1:17" ht="12" customHeight="1" x14ac:dyDescent="0.25">
      <c r="A14" s="51" t="s">
        <v>104</v>
      </c>
      <c r="B14" s="22"/>
      <c r="C14" s="22">
        <f>IF(SER_hh_emih_in!C14=0,0,SER_hh_emih_in!C14/SER_summary!C$27)</f>
        <v>0</v>
      </c>
      <c r="D14" s="22">
        <f>IF(SER_hh_emih_in!D14=0,0,SER_hh_emih_in!D14/SER_summary!D$27)</f>
        <v>0</v>
      </c>
      <c r="E14" s="22">
        <f>IF(SER_hh_emih_in!E14=0,0,SER_hh_emih_in!E14/SER_summary!E$27)</f>
        <v>0</v>
      </c>
      <c r="F14" s="22">
        <f>IF(SER_hh_emih_in!F14=0,0,SER_hh_emih_in!F14/SER_summary!F$27)</f>
        <v>0</v>
      </c>
      <c r="G14" s="22">
        <f>IF(SER_hh_emih_in!G14=0,0,SER_hh_emih_in!G14/SER_summary!G$27)</f>
        <v>0</v>
      </c>
      <c r="H14" s="22">
        <f>IF(SER_hh_emih_in!H14=0,0,SER_hh_emih_in!H14/SER_summary!H$27)</f>
        <v>0</v>
      </c>
      <c r="I14" s="22">
        <f>IF(SER_hh_emih_in!I14=0,0,SER_hh_emih_in!I14/SER_summary!I$27)</f>
        <v>0</v>
      </c>
      <c r="J14" s="22">
        <f>IF(SER_hh_emih_in!J14=0,0,SER_hh_emih_in!J14/SER_summary!J$27)</f>
        <v>0</v>
      </c>
      <c r="K14" s="22">
        <f>IF(SER_hh_emih_in!K14=0,0,SER_hh_emih_in!K14/SER_summary!K$27)</f>
        <v>0</v>
      </c>
      <c r="L14" s="22">
        <f>IF(SER_hh_emih_in!L14=0,0,SER_hh_emih_in!L14/SER_summary!L$27)</f>
        <v>0</v>
      </c>
      <c r="M14" s="22">
        <f>IF(SER_hh_emih_in!M14=0,0,SER_hh_emih_in!M14/SER_summary!M$27)</f>
        <v>0</v>
      </c>
      <c r="N14" s="22">
        <f>IF(SER_hh_emih_in!N14=0,0,SER_hh_emih_in!N14/SER_summary!N$27)</f>
        <v>0</v>
      </c>
      <c r="O14" s="22">
        <f>IF(SER_hh_emih_in!O14=0,0,SER_hh_emih_in!O14/SER_summary!O$27)</f>
        <v>0</v>
      </c>
      <c r="P14" s="22">
        <f>IF(SER_hh_emih_in!P14=0,0,SER_hh_emih_in!P14/SER_summary!P$27)</f>
        <v>0</v>
      </c>
      <c r="Q14" s="22">
        <f>IF(SER_hh_emih_in!Q14=0,0,SER_hh_emih_in!Q14/SER_summary!Q$27)</f>
        <v>0</v>
      </c>
    </row>
    <row r="15" spans="1:17" ht="12" customHeight="1" x14ac:dyDescent="0.25">
      <c r="A15" s="105" t="s">
        <v>108</v>
      </c>
      <c r="B15" s="104"/>
      <c r="C15" s="104">
        <f>IF(SER_hh_emih_in!C15=0,0,SER_hh_emih_in!C15/SER_summary!C$27)</f>
        <v>0</v>
      </c>
      <c r="D15" s="104">
        <f>IF(SER_hh_emih_in!D15=0,0,SER_hh_emih_in!D15/SER_summary!D$27)</f>
        <v>0</v>
      </c>
      <c r="E15" s="104">
        <f>IF(SER_hh_emih_in!E15=0,0,SER_hh_emih_in!E15/SER_summary!E$27)</f>
        <v>0</v>
      </c>
      <c r="F15" s="104">
        <f>IF(SER_hh_emih_in!F15=0,0,SER_hh_emih_in!F15/SER_summary!F$27)</f>
        <v>0</v>
      </c>
      <c r="G15" s="104">
        <f>IF(SER_hh_emih_in!G15=0,0,SER_hh_emih_in!G15/SER_summary!G$27)</f>
        <v>0</v>
      </c>
      <c r="H15" s="104">
        <f>IF(SER_hh_emih_in!H15=0,0,SER_hh_emih_in!H15/SER_summary!H$27)</f>
        <v>0</v>
      </c>
      <c r="I15" s="104">
        <f>IF(SER_hh_emih_in!I15=0,0,SER_hh_emih_in!I15/SER_summary!I$27)</f>
        <v>0</v>
      </c>
      <c r="J15" s="104">
        <f>IF(SER_hh_emih_in!J15=0,0,SER_hh_emih_in!J15/SER_summary!J$27)</f>
        <v>0</v>
      </c>
      <c r="K15" s="104">
        <f>IF(SER_hh_emih_in!K15=0,0,SER_hh_emih_in!K15/SER_summary!K$27)</f>
        <v>0</v>
      </c>
      <c r="L15" s="104">
        <f>IF(SER_hh_emih_in!L15=0,0,SER_hh_emih_in!L15/SER_summary!L$27)</f>
        <v>0</v>
      </c>
      <c r="M15" s="104">
        <f>IF(SER_hh_emih_in!M15=0,0,SER_hh_emih_in!M15/SER_summary!M$27)</f>
        <v>0</v>
      </c>
      <c r="N15" s="104">
        <f>IF(SER_hh_emih_in!N15=0,0,SER_hh_emih_in!N15/SER_summary!N$27)</f>
        <v>0</v>
      </c>
      <c r="O15" s="104">
        <f>IF(SER_hh_emih_in!O15=0,0,SER_hh_emih_in!O15/SER_summary!O$27)</f>
        <v>0</v>
      </c>
      <c r="P15" s="104">
        <f>IF(SER_hh_emih_in!P15=0,0,SER_hh_emih_in!P15/SER_summary!P$27)</f>
        <v>0</v>
      </c>
      <c r="Q15" s="104">
        <f>IF(SER_hh_emih_in!Q15=0,0,SER_hh_emih_in!Q15/SER_summary!Q$27)</f>
        <v>0</v>
      </c>
    </row>
    <row r="16" spans="1:17" ht="12.95" customHeight="1" x14ac:dyDescent="0.25">
      <c r="A16" s="90" t="s">
        <v>102</v>
      </c>
      <c r="B16" s="101"/>
      <c r="C16" s="101">
        <f>IF(SER_hh_emih_in!C16=0,0,SER_hh_emih_in!C16/SER_summary!C$27)</f>
        <v>6.7804971467203912E-4</v>
      </c>
      <c r="D16" s="101">
        <f>IF(SER_hh_emih_in!D16=0,0,SER_hh_emih_in!D16/SER_summary!D$27)</f>
        <v>6.3666783747260249E-4</v>
      </c>
      <c r="E16" s="101">
        <f>IF(SER_hh_emih_in!E16=0,0,SER_hh_emih_in!E16/SER_summary!E$27)</f>
        <v>5.6167541596158161E-3</v>
      </c>
      <c r="F16" s="101">
        <f>IF(SER_hh_emih_in!F16=0,0,SER_hh_emih_in!F16/SER_summary!F$27)</f>
        <v>5.2720915995586801E-3</v>
      </c>
      <c r="G16" s="101">
        <f>IF(SER_hh_emih_in!G16=0,0,SER_hh_emih_in!G16/SER_summary!G$27)</f>
        <v>6.570782995488896E-3</v>
      </c>
      <c r="H16" s="101">
        <f>IF(SER_hh_emih_in!H16=0,0,SER_hh_emih_in!H16/SER_summary!H$27)</f>
        <v>3.9458465044156414E-3</v>
      </c>
      <c r="I16" s="101">
        <f>IF(SER_hh_emih_in!I16=0,0,SER_hh_emih_in!I16/SER_summary!I$27)</f>
        <v>1.3161640066659791E-2</v>
      </c>
      <c r="J16" s="101">
        <f>IF(SER_hh_emih_in!J16=0,0,SER_hh_emih_in!J16/SER_summary!J$27)</f>
        <v>1.2772187399696145E-2</v>
      </c>
      <c r="K16" s="101">
        <f>IF(SER_hh_emih_in!K16=0,0,SER_hh_emih_in!K16/SER_summary!K$27)</f>
        <v>1.1485360253845958E-2</v>
      </c>
      <c r="L16" s="101">
        <f>IF(SER_hh_emih_in!L16=0,0,SER_hh_emih_in!L16/SER_summary!L$27)</f>
        <v>2.0887345288719689E-2</v>
      </c>
      <c r="M16" s="101">
        <f>IF(SER_hh_emih_in!M16=0,0,SER_hh_emih_in!M16/SER_summary!M$27)</f>
        <v>8.1252477261589406E-3</v>
      </c>
      <c r="N16" s="101">
        <f>IF(SER_hh_emih_in!N16=0,0,SER_hh_emih_in!N16/SER_summary!N$27)</f>
        <v>4.9744253906284661E-2</v>
      </c>
      <c r="O16" s="101">
        <f>IF(SER_hh_emih_in!O16=0,0,SER_hh_emih_in!O16/SER_summary!O$27)</f>
        <v>7.8436916988283062E-2</v>
      </c>
      <c r="P16" s="101">
        <f>IF(SER_hh_emih_in!P16=0,0,SER_hh_emih_in!P16/SER_summary!P$27)</f>
        <v>6.3427182761356823E-2</v>
      </c>
      <c r="Q16" s="101">
        <f>IF(SER_hh_emih_in!Q16=0,0,SER_hh_emih_in!Q16/SER_summary!Q$27)</f>
        <v>8.3699539896753439E-2</v>
      </c>
    </row>
    <row r="17" spans="1:17" ht="12.95" customHeight="1" x14ac:dyDescent="0.25">
      <c r="A17" s="88" t="s">
        <v>101</v>
      </c>
      <c r="B17" s="103"/>
      <c r="C17" s="103">
        <f>IF(SER_hh_emih_in!C17=0,0,SER_hh_emih_in!C17/SER_summary!C$27)</f>
        <v>0.33322108638686243</v>
      </c>
      <c r="D17" s="103">
        <f>IF(SER_hh_emih_in!D17=0,0,SER_hh_emih_in!D17/SER_summary!D$27)</f>
        <v>0.35675789202835301</v>
      </c>
      <c r="E17" s="103">
        <f>IF(SER_hh_emih_in!E17=0,0,SER_hh_emih_in!E17/SER_summary!E$27)</f>
        <v>0.37432399003437122</v>
      </c>
      <c r="F17" s="103">
        <f>IF(SER_hh_emih_in!F17=0,0,SER_hh_emih_in!F17/SER_summary!F$27)</f>
        <v>0.40082599093357535</v>
      </c>
      <c r="G17" s="103">
        <f>IF(SER_hh_emih_in!G17=0,0,SER_hh_emih_in!G17/SER_summary!G$27)</f>
        <v>0.42744049029806619</v>
      </c>
      <c r="H17" s="103">
        <f>IF(SER_hh_emih_in!H17=0,0,SER_hh_emih_in!H17/SER_summary!H$27)</f>
        <v>0.4546452180139296</v>
      </c>
      <c r="I17" s="103">
        <f>IF(SER_hh_emih_in!I17=0,0,SER_hh_emih_in!I17/SER_summary!I$27)</f>
        <v>0.48651422039944092</v>
      </c>
      <c r="J17" s="103">
        <f>IF(SER_hh_emih_in!J17=0,0,SER_hh_emih_in!J17/SER_summary!J$27)</f>
        <v>0.50985480689072193</v>
      </c>
      <c r="K17" s="103">
        <f>IF(SER_hh_emih_in!K17=0,0,SER_hh_emih_in!K17/SER_summary!K$27)</f>
        <v>0.52625797259406293</v>
      </c>
      <c r="L17" s="103">
        <f>IF(SER_hh_emih_in!L17=0,0,SER_hh_emih_in!L17/SER_summary!L$27)</f>
        <v>0.54444507262530106</v>
      </c>
      <c r="M17" s="103">
        <f>IF(SER_hh_emih_in!M17=0,0,SER_hh_emih_in!M17/SER_summary!M$27)</f>
        <v>0.5439384782085529</v>
      </c>
      <c r="N17" s="103">
        <f>IF(SER_hh_emih_in!N17=0,0,SER_hh_emih_in!N17/SER_summary!N$27)</f>
        <v>0.53029624183097823</v>
      </c>
      <c r="O17" s="103">
        <f>IF(SER_hh_emih_in!O17=0,0,SER_hh_emih_in!O17/SER_summary!O$27)</f>
        <v>0.53590106443793595</v>
      </c>
      <c r="P17" s="103">
        <f>IF(SER_hh_emih_in!P17=0,0,SER_hh_emih_in!P17/SER_summary!P$27)</f>
        <v>0.53664829236722156</v>
      </c>
      <c r="Q17" s="103">
        <f>IF(SER_hh_emih_in!Q17=0,0,SER_hh_emih_in!Q17/SER_summary!Q$27)</f>
        <v>0.53872947512183511</v>
      </c>
    </row>
    <row r="18" spans="1:17" ht="12" customHeight="1" x14ac:dyDescent="0.25">
      <c r="A18" s="88" t="s">
        <v>100</v>
      </c>
      <c r="B18" s="103"/>
      <c r="C18" s="103">
        <f>IF(SER_hh_emih_in!C18=0,0,SER_hh_emih_in!C18/SER_summary!C$27)</f>
        <v>0</v>
      </c>
      <c r="D18" s="103">
        <f>IF(SER_hh_emih_in!D18=0,0,SER_hh_emih_in!D18/SER_summary!D$27)</f>
        <v>0</v>
      </c>
      <c r="E18" s="103">
        <f>IF(SER_hh_emih_in!E18=0,0,SER_hh_emih_in!E18/SER_summary!E$27)</f>
        <v>0</v>
      </c>
      <c r="F18" s="103">
        <f>IF(SER_hh_emih_in!F18=0,0,SER_hh_emih_in!F18/SER_summary!F$27)</f>
        <v>0</v>
      </c>
      <c r="G18" s="103">
        <f>IF(SER_hh_emih_in!G18=0,0,SER_hh_emih_in!G18/SER_summary!G$27)</f>
        <v>0</v>
      </c>
      <c r="H18" s="103">
        <f>IF(SER_hh_emih_in!H18=0,0,SER_hh_emih_in!H18/SER_summary!H$27)</f>
        <v>0</v>
      </c>
      <c r="I18" s="103">
        <f>IF(SER_hh_emih_in!I18=0,0,SER_hh_emih_in!I18/SER_summary!I$27)</f>
        <v>0</v>
      </c>
      <c r="J18" s="103">
        <f>IF(SER_hh_emih_in!J18=0,0,SER_hh_emih_in!J18/SER_summary!J$27)</f>
        <v>0</v>
      </c>
      <c r="K18" s="103">
        <f>IF(SER_hh_emih_in!K18=0,0,SER_hh_emih_in!K18/SER_summary!K$27)</f>
        <v>0</v>
      </c>
      <c r="L18" s="103">
        <f>IF(SER_hh_emih_in!L18=0,0,SER_hh_emih_in!L18/SER_summary!L$27)</f>
        <v>0</v>
      </c>
      <c r="M18" s="103">
        <f>IF(SER_hh_emih_in!M18=0,0,SER_hh_emih_in!M18/SER_summary!M$27)</f>
        <v>0</v>
      </c>
      <c r="N18" s="103">
        <f>IF(SER_hh_emih_in!N18=0,0,SER_hh_emih_in!N18/SER_summary!N$27)</f>
        <v>0</v>
      </c>
      <c r="O18" s="103">
        <f>IF(SER_hh_emih_in!O18=0,0,SER_hh_emih_in!O18/SER_summary!O$27)</f>
        <v>0</v>
      </c>
      <c r="P18" s="103">
        <f>IF(SER_hh_emih_in!P18=0,0,SER_hh_emih_in!P18/SER_summary!P$27)</f>
        <v>0</v>
      </c>
      <c r="Q18" s="103">
        <f>IF(SER_hh_emih_in!Q18=0,0,SER_hh_emih_in!Q18/SER_summary!Q$27)</f>
        <v>0</v>
      </c>
    </row>
    <row r="19" spans="1:17" ht="12.95" customHeight="1" x14ac:dyDescent="0.25">
      <c r="A19" s="90" t="s">
        <v>47</v>
      </c>
      <c r="B19" s="101"/>
      <c r="C19" s="101">
        <f>IF(SER_hh_emih_in!C19=0,0,SER_hh_emih_in!C19/SER_summary!C$27)</f>
        <v>5.0799405310214167</v>
      </c>
      <c r="D19" s="101">
        <f>IF(SER_hh_emih_in!D19=0,0,SER_hh_emih_in!D19/SER_summary!D$27)</f>
        <v>4.4497949438106152</v>
      </c>
      <c r="E19" s="101">
        <f>IF(SER_hh_emih_in!E19=0,0,SER_hh_emih_in!E19/SER_summary!E$27)</f>
        <v>0.47114510937462334</v>
      </c>
      <c r="F19" s="101">
        <f>IF(SER_hh_emih_in!F19=0,0,SER_hh_emih_in!F19/SER_summary!F$27)</f>
        <v>1.430363677367869</v>
      </c>
      <c r="G19" s="101">
        <f>IF(SER_hh_emih_in!G19=0,0,SER_hh_emih_in!G19/SER_summary!G$27)</f>
        <v>4.2419313624047055</v>
      </c>
      <c r="H19" s="101">
        <f>IF(SER_hh_emih_in!H19=0,0,SER_hh_emih_in!H19/SER_summary!H$27)</f>
        <v>3.2237347945221977</v>
      </c>
      <c r="I19" s="101">
        <f>IF(SER_hh_emih_in!I19=0,0,SER_hh_emih_in!I19/SER_summary!I$27)</f>
        <v>2.2538386366613161</v>
      </c>
      <c r="J19" s="101">
        <f>IF(SER_hh_emih_in!J19=0,0,SER_hh_emih_in!J19/SER_summary!J$27)</f>
        <v>3.0260265364209729</v>
      </c>
      <c r="K19" s="101">
        <f>IF(SER_hh_emih_in!K19=0,0,SER_hh_emih_in!K19/SER_summary!K$27)</f>
        <v>3.2975285031610708</v>
      </c>
      <c r="L19" s="101">
        <f>IF(SER_hh_emih_in!L19=0,0,SER_hh_emih_in!L19/SER_summary!L$27)</f>
        <v>2.981371751735288</v>
      </c>
      <c r="M19" s="101">
        <f>IF(SER_hh_emih_in!M19=0,0,SER_hh_emih_in!M19/SER_summary!M$27)</f>
        <v>3.716959170731359</v>
      </c>
      <c r="N19" s="101">
        <f>IF(SER_hh_emih_in!N19=0,0,SER_hh_emih_in!N19/SER_summary!N$27)</f>
        <v>2.7317637914150801</v>
      </c>
      <c r="O19" s="101">
        <f>IF(SER_hh_emih_in!O19=0,0,SER_hh_emih_in!O19/SER_summary!O$27)</f>
        <v>1.8627691048538357</v>
      </c>
      <c r="P19" s="101">
        <f>IF(SER_hh_emih_in!P19=0,0,SER_hh_emih_in!P19/SER_summary!P$27)</f>
        <v>4.125122723803063</v>
      </c>
      <c r="Q19" s="101">
        <f>IF(SER_hh_emih_in!Q19=0,0,SER_hh_emih_in!Q19/SER_summary!Q$27)</f>
        <v>3.5277687234587543</v>
      </c>
    </row>
    <row r="20" spans="1:17" ht="12" customHeight="1" x14ac:dyDescent="0.25">
      <c r="A20" s="88" t="s">
        <v>38</v>
      </c>
      <c r="B20" s="100"/>
      <c r="C20" s="100">
        <f>IF(SER_hh_emih_in!C20=0,0,SER_hh_emih_in!C20/SER_summary!C$27)</f>
        <v>0</v>
      </c>
      <c r="D20" s="100">
        <f>IF(SER_hh_emih_in!D20=0,0,SER_hh_emih_in!D20/SER_summary!D$27)</f>
        <v>0</v>
      </c>
      <c r="E20" s="100">
        <f>IF(SER_hh_emih_in!E20=0,0,SER_hh_emih_in!E20/SER_summary!E$27)</f>
        <v>0</v>
      </c>
      <c r="F20" s="100">
        <f>IF(SER_hh_emih_in!F20=0,0,SER_hh_emih_in!F20/SER_summary!F$27)</f>
        <v>0</v>
      </c>
      <c r="G20" s="100">
        <f>IF(SER_hh_emih_in!G20=0,0,SER_hh_emih_in!G20/SER_summary!G$27)</f>
        <v>0</v>
      </c>
      <c r="H20" s="100">
        <f>IF(SER_hh_emih_in!H20=0,0,SER_hh_emih_in!H20/SER_summary!H$27)</f>
        <v>0</v>
      </c>
      <c r="I20" s="100">
        <f>IF(SER_hh_emih_in!I20=0,0,SER_hh_emih_in!I20/SER_summary!I$27)</f>
        <v>0</v>
      </c>
      <c r="J20" s="100">
        <f>IF(SER_hh_emih_in!J20=0,0,SER_hh_emih_in!J20/SER_summary!J$27)</f>
        <v>0</v>
      </c>
      <c r="K20" s="100">
        <f>IF(SER_hh_emih_in!K20=0,0,SER_hh_emih_in!K20/SER_summary!K$27)</f>
        <v>0</v>
      </c>
      <c r="L20" s="100">
        <f>IF(SER_hh_emih_in!L20=0,0,SER_hh_emih_in!L20/SER_summary!L$27)</f>
        <v>0</v>
      </c>
      <c r="M20" s="100">
        <f>IF(SER_hh_emih_in!M20=0,0,SER_hh_emih_in!M20/SER_summary!M$27)</f>
        <v>0</v>
      </c>
      <c r="N20" s="100">
        <f>IF(SER_hh_emih_in!N20=0,0,SER_hh_emih_in!N20/SER_summary!N$27)</f>
        <v>0</v>
      </c>
      <c r="O20" s="100">
        <f>IF(SER_hh_emih_in!O20=0,0,SER_hh_emih_in!O20/SER_summary!O$27)</f>
        <v>0</v>
      </c>
      <c r="P20" s="100">
        <f>IF(SER_hh_emih_in!P20=0,0,SER_hh_emih_in!P20/SER_summary!P$27)</f>
        <v>0</v>
      </c>
      <c r="Q20" s="100">
        <f>IF(SER_hh_emih_in!Q20=0,0,SER_hh_emih_in!Q20/SER_summary!Q$27)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IF(SER_hh_emih_in!C21=0,0,SER_hh_emih_in!C21/SER_summary!C$27)</f>
        <v>4.9900031081049061</v>
      </c>
      <c r="D21" s="100">
        <f>IF(SER_hh_emih_in!D21=0,0,SER_hh_emih_in!D21/SER_summary!D$27)</f>
        <v>4.9908415384415905</v>
      </c>
      <c r="E21" s="100">
        <f>IF(SER_hh_emih_in!E21=0,0,SER_hh_emih_in!E21/SER_summary!E$27)</f>
        <v>4.9969862613990799</v>
      </c>
      <c r="F21" s="100">
        <f>IF(SER_hh_emih_in!F21=0,0,SER_hh_emih_in!F21/SER_summary!F$27)</f>
        <v>4.9836594725787604</v>
      </c>
      <c r="G21" s="100">
        <f>IF(SER_hh_emih_in!G21=0,0,SER_hh_emih_in!G21/SER_summary!G$27)</f>
        <v>4.8839707354389255</v>
      </c>
      <c r="H21" s="100">
        <f>IF(SER_hh_emih_in!H21=0,0,SER_hh_emih_in!H21/SER_summary!H$27)</f>
        <v>4.9304849872593435</v>
      </c>
      <c r="I21" s="100">
        <f>IF(SER_hh_emih_in!I21=0,0,SER_hh_emih_in!I21/SER_summary!I$27)</f>
        <v>3.3703159672894545</v>
      </c>
      <c r="J21" s="100">
        <f>IF(SER_hh_emih_in!J21=0,0,SER_hh_emih_in!J21/SER_summary!J$27)</f>
        <v>0</v>
      </c>
      <c r="K21" s="100">
        <f>IF(SER_hh_emih_in!K21=0,0,SER_hh_emih_in!K21/SER_summary!K$27)</f>
        <v>3.3507202188491454</v>
      </c>
      <c r="L21" s="100">
        <f>IF(SER_hh_emih_in!L21=0,0,SER_hh_emih_in!L21/SER_summary!L$27)</f>
        <v>3.296806621834365</v>
      </c>
      <c r="M21" s="100">
        <f>IF(SER_hh_emih_in!M21=0,0,SER_hh_emih_in!M21/SER_summary!M$27)</f>
        <v>4.8503820153305579</v>
      </c>
      <c r="N21" s="100">
        <f>IF(SER_hh_emih_in!N21=0,0,SER_hh_emih_in!N21/SER_summary!N$27)</f>
        <v>0</v>
      </c>
      <c r="O21" s="100">
        <f>IF(SER_hh_emih_in!O21=0,0,SER_hh_emih_in!O21/SER_summary!O$27)</f>
        <v>0</v>
      </c>
      <c r="P21" s="100">
        <f>IF(SER_hh_emih_in!P21=0,0,SER_hh_emih_in!P21/SER_summary!P$27)</f>
        <v>4.7690158990991192</v>
      </c>
      <c r="Q21" s="100">
        <f>IF(SER_hh_emih_in!Q21=0,0,SER_hh_emih_in!Q21/SER_summary!Q$27)</f>
        <v>0</v>
      </c>
    </row>
    <row r="22" spans="1:17" ht="12" customHeight="1" x14ac:dyDescent="0.25">
      <c r="A22" s="88" t="s">
        <v>99</v>
      </c>
      <c r="B22" s="100"/>
      <c r="C22" s="100">
        <f>IF(SER_hh_emih_in!C22=0,0,SER_hh_emih_in!C22/SER_summary!C$27)</f>
        <v>6.0056280676812586</v>
      </c>
      <c r="D22" s="100">
        <f>IF(SER_hh_emih_in!D22=0,0,SER_hh_emih_in!D22/SER_summary!D$27)</f>
        <v>5.9602458860391003</v>
      </c>
      <c r="E22" s="100">
        <f>IF(SER_hh_emih_in!E22=0,0,SER_hh_emih_in!E22/SER_summary!E$27)</f>
        <v>5.9361533823322903</v>
      </c>
      <c r="F22" s="100">
        <f>IF(SER_hh_emih_in!F22=0,0,SER_hh_emih_in!F22/SER_summary!F$27)</f>
        <v>5.8219111958104746</v>
      </c>
      <c r="G22" s="100">
        <f>IF(SER_hh_emih_in!G22=0,0,SER_hh_emih_in!G22/SER_summary!G$27)</f>
        <v>5.6565178503555336</v>
      </c>
      <c r="H22" s="100">
        <f>IF(SER_hh_emih_in!H22=0,0,SER_hh_emih_in!H22/SER_summary!H$27)</f>
        <v>5.7709634278349107</v>
      </c>
      <c r="I22" s="100">
        <f>IF(SER_hh_emih_in!I22=0,0,SER_hh_emih_in!I22/SER_summary!I$27)</f>
        <v>5.453325211619144</v>
      </c>
      <c r="J22" s="100">
        <f>IF(SER_hh_emih_in!J22=0,0,SER_hh_emih_in!J22/SER_summary!J$27)</f>
        <v>5.6491999819832648</v>
      </c>
      <c r="K22" s="100">
        <f>IF(SER_hh_emih_in!K22=0,0,SER_hh_emih_in!K22/SER_summary!K$27)</f>
        <v>5.5575861549178471</v>
      </c>
      <c r="L22" s="100">
        <f>IF(SER_hh_emih_in!L22=0,0,SER_hh_emih_in!L22/SER_summary!L$27)</f>
        <v>5.3925070654988607</v>
      </c>
      <c r="M22" s="100">
        <f>IF(SER_hh_emih_in!M22=0,0,SER_hh_emih_in!M22/SER_summary!M$27)</f>
        <v>5.6720492790550736</v>
      </c>
      <c r="N22" s="100">
        <f>IF(SER_hh_emih_in!N22=0,0,SER_hh_emih_in!N22/SER_summary!N$27)</f>
        <v>5.7374259608561538</v>
      </c>
      <c r="O22" s="100">
        <f>IF(SER_hh_emih_in!O22=0,0,SER_hh_emih_in!O22/SER_summary!O$27)</f>
        <v>5.7726589306040612</v>
      </c>
      <c r="P22" s="100">
        <f>IF(SER_hh_emih_in!P22=0,0,SER_hh_emih_in!P22/SER_summary!P$27)</f>
        <v>5.73744272094146</v>
      </c>
      <c r="Q22" s="100">
        <f>IF(SER_hh_emih_in!Q22=0,0,SER_hh_emih_in!Q22/SER_summary!Q$27)</f>
        <v>5.7910513747646943</v>
      </c>
    </row>
    <row r="23" spans="1:17" ht="12" customHeight="1" x14ac:dyDescent="0.25">
      <c r="A23" s="88" t="s">
        <v>98</v>
      </c>
      <c r="B23" s="100"/>
      <c r="C23" s="100">
        <f>IF(SER_hh_emih_in!C23=0,0,SER_hh_emih_in!C23/SER_summary!C$27)</f>
        <v>4.2509574784219222</v>
      </c>
      <c r="D23" s="100">
        <f>IF(SER_hh_emih_in!D23=0,0,SER_hh_emih_in!D23/SER_summary!D$27)</f>
        <v>4.2184003267245931</v>
      </c>
      <c r="E23" s="100">
        <f>IF(SER_hh_emih_in!E23=0,0,SER_hh_emih_in!E23/SER_summary!E$27)</f>
        <v>4.1370624712905579</v>
      </c>
      <c r="F23" s="100">
        <f>IF(SER_hh_emih_in!F23=0,0,SER_hh_emih_in!F23/SER_summary!F$27)</f>
        <v>3.9498883218006826</v>
      </c>
      <c r="G23" s="100">
        <f>IF(SER_hh_emih_in!G23=0,0,SER_hh_emih_in!G23/SER_summary!G$27)</f>
        <v>3.9521219119328039</v>
      </c>
      <c r="H23" s="100">
        <f>IF(SER_hh_emih_in!H23=0,0,SER_hh_emih_in!H23/SER_summary!H$27)</f>
        <v>4.0464509010251613</v>
      </c>
      <c r="I23" s="100">
        <f>IF(SER_hh_emih_in!I23=0,0,SER_hh_emih_in!I23/SER_summary!I$27)</f>
        <v>3.8111157423166162</v>
      </c>
      <c r="J23" s="100">
        <f>IF(SER_hh_emih_in!J23=0,0,SER_hh_emih_in!J23/SER_summary!J$27)</f>
        <v>3.917828830158776</v>
      </c>
      <c r="K23" s="100">
        <f>IF(SER_hh_emih_in!K23=0,0,SER_hh_emih_in!K23/SER_summary!K$27)</f>
        <v>3.8472292672038337</v>
      </c>
      <c r="L23" s="100">
        <f>IF(SER_hh_emih_in!L23=0,0,SER_hh_emih_in!L23/SER_summary!L$27)</f>
        <v>3.7391479427822309</v>
      </c>
      <c r="M23" s="100">
        <f>IF(SER_hh_emih_in!M23=0,0,SER_hh_emih_in!M23/SER_summary!M$27)</f>
        <v>3.7928402313856</v>
      </c>
      <c r="N23" s="100">
        <f>IF(SER_hh_emih_in!N23=0,0,SER_hh_emih_in!N23/SER_summary!N$27)</f>
        <v>3.7594795829759016</v>
      </c>
      <c r="O23" s="100">
        <f>IF(SER_hh_emih_in!O23=0,0,SER_hh_emih_in!O23/SER_summary!O$27)</f>
        <v>3.7704290184517744</v>
      </c>
      <c r="P23" s="100">
        <f>IF(SER_hh_emih_in!P23=0,0,SER_hh_emih_in!P23/SER_summary!P$27)</f>
        <v>3.6892664447633994</v>
      </c>
      <c r="Q23" s="100">
        <f>IF(SER_hh_emih_in!Q23=0,0,SER_hh_emih_in!Q23/SER_summary!Q$27)</f>
        <v>3.7056164945875794</v>
      </c>
    </row>
    <row r="24" spans="1:17" ht="12" customHeight="1" x14ac:dyDescent="0.25">
      <c r="A24" s="88" t="s">
        <v>34</v>
      </c>
      <c r="B24" s="100"/>
      <c r="C24" s="100">
        <f>IF(SER_hh_emih_in!C24=0,0,SER_hh_emih_in!C24/SER_summary!C$27)</f>
        <v>0</v>
      </c>
      <c r="D24" s="100">
        <f>IF(SER_hh_emih_in!D24=0,0,SER_hh_emih_in!D24/SER_summary!D$27)</f>
        <v>0</v>
      </c>
      <c r="E24" s="100">
        <f>IF(SER_hh_emih_in!E24=0,0,SER_hh_emih_in!E24/SER_summary!E$27)</f>
        <v>0</v>
      </c>
      <c r="F24" s="100">
        <f>IF(SER_hh_emih_in!F24=0,0,SER_hh_emih_in!F24/SER_summary!F$27)</f>
        <v>0</v>
      </c>
      <c r="G24" s="100">
        <f>IF(SER_hh_emih_in!G24=0,0,SER_hh_emih_in!G24/SER_summary!G$27)</f>
        <v>0</v>
      </c>
      <c r="H24" s="100">
        <f>IF(SER_hh_emih_in!H24=0,0,SER_hh_emih_in!H24/SER_summary!H$27)</f>
        <v>0</v>
      </c>
      <c r="I24" s="100">
        <f>IF(SER_hh_emih_in!I24=0,0,SER_hh_emih_in!I24/SER_summary!I$27)</f>
        <v>0</v>
      </c>
      <c r="J24" s="100">
        <f>IF(SER_hh_emih_in!J24=0,0,SER_hh_emih_in!J24/SER_summary!J$27)</f>
        <v>0</v>
      </c>
      <c r="K24" s="100">
        <f>IF(SER_hh_emih_in!K24=0,0,SER_hh_emih_in!K24/SER_summary!K$27)</f>
        <v>0</v>
      </c>
      <c r="L24" s="100">
        <f>IF(SER_hh_emih_in!L24=0,0,SER_hh_emih_in!L24/SER_summary!L$27)</f>
        <v>0</v>
      </c>
      <c r="M24" s="100">
        <f>IF(SER_hh_emih_in!M24=0,0,SER_hh_emih_in!M24/SER_summary!M$27)</f>
        <v>0</v>
      </c>
      <c r="N24" s="100">
        <f>IF(SER_hh_emih_in!N24=0,0,SER_hh_emih_in!N24/SER_summary!N$27)</f>
        <v>0</v>
      </c>
      <c r="O24" s="100">
        <f>IF(SER_hh_emih_in!O24=0,0,SER_hh_emih_in!O24/SER_summary!O$27)</f>
        <v>0</v>
      </c>
      <c r="P24" s="100">
        <f>IF(SER_hh_emih_in!P24=0,0,SER_hh_emih_in!P24/SER_summary!P$27)</f>
        <v>0</v>
      </c>
      <c r="Q24" s="100">
        <f>IF(SER_hh_emih_in!Q24=0,0,SER_hh_emih_in!Q24/SER_summary!Q$27)</f>
        <v>0</v>
      </c>
    </row>
    <row r="25" spans="1:17" ht="12" customHeight="1" x14ac:dyDescent="0.25">
      <c r="A25" s="88" t="s">
        <v>42</v>
      </c>
      <c r="B25" s="100"/>
      <c r="C25" s="100">
        <f>IF(SER_hh_emih_in!C25=0,0,SER_hh_emih_in!C25/SER_summary!C$27)</f>
        <v>0</v>
      </c>
      <c r="D25" s="100">
        <f>IF(SER_hh_emih_in!D25=0,0,SER_hh_emih_in!D25/SER_summary!D$27)</f>
        <v>0</v>
      </c>
      <c r="E25" s="100">
        <f>IF(SER_hh_emih_in!E25=0,0,SER_hh_emih_in!E25/SER_summary!E$27)</f>
        <v>0</v>
      </c>
      <c r="F25" s="100">
        <f>IF(SER_hh_emih_in!F25=0,0,SER_hh_emih_in!F25/SER_summary!F$27)</f>
        <v>0</v>
      </c>
      <c r="G25" s="100">
        <f>IF(SER_hh_emih_in!G25=0,0,SER_hh_emih_in!G25/SER_summary!G$27)</f>
        <v>0</v>
      </c>
      <c r="H25" s="100">
        <f>IF(SER_hh_emih_in!H25=0,0,SER_hh_emih_in!H25/SER_summary!H$27)</f>
        <v>0</v>
      </c>
      <c r="I25" s="100">
        <f>IF(SER_hh_emih_in!I25=0,0,SER_hh_emih_in!I25/SER_summary!I$27)</f>
        <v>0</v>
      </c>
      <c r="J25" s="100">
        <f>IF(SER_hh_emih_in!J25=0,0,SER_hh_emih_in!J25/SER_summary!J$27)</f>
        <v>0</v>
      </c>
      <c r="K25" s="100">
        <f>IF(SER_hh_emih_in!K25=0,0,SER_hh_emih_in!K25/SER_summary!K$27)</f>
        <v>0</v>
      </c>
      <c r="L25" s="100">
        <f>IF(SER_hh_emih_in!L25=0,0,SER_hh_emih_in!L25/SER_summary!L$27)</f>
        <v>0</v>
      </c>
      <c r="M25" s="100">
        <f>IF(SER_hh_emih_in!M25=0,0,SER_hh_emih_in!M25/SER_summary!M$27)</f>
        <v>0</v>
      </c>
      <c r="N25" s="100">
        <f>IF(SER_hh_emih_in!N25=0,0,SER_hh_emih_in!N25/SER_summary!N$27)</f>
        <v>0</v>
      </c>
      <c r="O25" s="100">
        <f>IF(SER_hh_emih_in!O25=0,0,SER_hh_emih_in!O25/SER_summary!O$27)</f>
        <v>0</v>
      </c>
      <c r="P25" s="100">
        <f>IF(SER_hh_emih_in!P25=0,0,SER_hh_emih_in!P25/SER_summary!P$27)</f>
        <v>0</v>
      </c>
      <c r="Q25" s="100">
        <f>IF(SER_hh_emih_in!Q25=0,0,SER_hh_emih_in!Q25/SER_summary!Q$27)</f>
        <v>0</v>
      </c>
    </row>
    <row r="26" spans="1:17" ht="12" customHeight="1" x14ac:dyDescent="0.25">
      <c r="A26" s="88" t="s">
        <v>30</v>
      </c>
      <c r="B26" s="22"/>
      <c r="C26" s="22">
        <f>IF(SER_hh_emih_in!C26=0,0,SER_hh_emih_in!C26/SER_summary!C$27)</f>
        <v>0</v>
      </c>
      <c r="D26" s="22">
        <f>IF(SER_hh_emih_in!D26=0,0,SER_hh_emih_in!D26/SER_summary!D$27)</f>
        <v>0</v>
      </c>
      <c r="E26" s="22">
        <f>IF(SER_hh_emih_in!E26=0,0,SER_hh_emih_in!E26/SER_summary!E$27)</f>
        <v>0</v>
      </c>
      <c r="F26" s="22">
        <f>IF(SER_hh_emih_in!F26=0,0,SER_hh_emih_in!F26/SER_summary!F$27)</f>
        <v>0</v>
      </c>
      <c r="G26" s="22">
        <f>IF(SER_hh_emih_in!G26=0,0,SER_hh_emih_in!G26/SER_summary!G$27)</f>
        <v>0</v>
      </c>
      <c r="H26" s="22">
        <f>IF(SER_hh_emih_in!H26=0,0,SER_hh_emih_in!H26/SER_summary!H$27)</f>
        <v>0</v>
      </c>
      <c r="I26" s="22">
        <f>IF(SER_hh_emih_in!I26=0,0,SER_hh_emih_in!I26/SER_summary!I$27)</f>
        <v>0</v>
      </c>
      <c r="J26" s="22">
        <f>IF(SER_hh_emih_in!J26=0,0,SER_hh_emih_in!J26/SER_summary!J$27)</f>
        <v>0</v>
      </c>
      <c r="K26" s="22">
        <f>IF(SER_hh_emih_in!K26=0,0,SER_hh_emih_in!K26/SER_summary!K$27)</f>
        <v>0</v>
      </c>
      <c r="L26" s="22">
        <f>IF(SER_hh_emih_in!L26=0,0,SER_hh_emih_in!L26/SER_summary!L$27)</f>
        <v>0</v>
      </c>
      <c r="M26" s="22">
        <f>IF(SER_hh_emih_in!M26=0,0,SER_hh_emih_in!M26/SER_summary!M$27)</f>
        <v>0</v>
      </c>
      <c r="N26" s="22">
        <f>IF(SER_hh_emih_in!N26=0,0,SER_hh_emih_in!N26/SER_summary!N$27)</f>
        <v>0</v>
      </c>
      <c r="O26" s="22">
        <f>IF(SER_hh_emih_in!O26=0,0,SER_hh_emih_in!O26/SER_summary!O$27)</f>
        <v>0</v>
      </c>
      <c r="P26" s="22">
        <f>IF(SER_hh_emih_in!P26=0,0,SER_hh_emih_in!P26/SER_summary!P$27)</f>
        <v>0</v>
      </c>
      <c r="Q26" s="22">
        <f>IF(SER_hh_emih_in!Q26=0,0,SER_hh_emih_in!Q26/SER_summary!Q$27)</f>
        <v>0</v>
      </c>
    </row>
    <row r="27" spans="1:17" ht="12" customHeight="1" x14ac:dyDescent="0.25">
      <c r="A27" s="93" t="s">
        <v>114</v>
      </c>
      <c r="B27" s="121"/>
      <c r="C27" s="116">
        <f>IF(SER_hh_emih_in!C27=0,0,SER_hh_emih_in!C27/SER_summary!C$27)</f>
        <v>0</v>
      </c>
      <c r="D27" s="116">
        <f>IF(SER_hh_emih_in!D27=0,0,SER_hh_emih_in!D27/SER_summary!D$27)</f>
        <v>0</v>
      </c>
      <c r="E27" s="116">
        <f>IF(SER_hh_emih_in!E27=0,0,SER_hh_emih_in!E27/SER_summary!E$27)</f>
        <v>0</v>
      </c>
      <c r="F27" s="116">
        <f>IF(SER_hh_emih_in!F27=0,0,SER_hh_emih_in!F27/SER_summary!F$27)</f>
        <v>0</v>
      </c>
      <c r="G27" s="116">
        <f>IF(SER_hh_emih_in!G27=0,0,SER_hh_emih_in!G27/SER_summary!G$27)</f>
        <v>0</v>
      </c>
      <c r="H27" s="116">
        <f>IF(SER_hh_emih_in!H27=0,0,SER_hh_emih_in!H27/SER_summary!H$27)</f>
        <v>0</v>
      </c>
      <c r="I27" s="116">
        <f>IF(SER_hh_emih_in!I27=0,0,SER_hh_emih_in!I27/SER_summary!I$27)</f>
        <v>0</v>
      </c>
      <c r="J27" s="116">
        <f>IF(SER_hh_emih_in!J27=0,0,SER_hh_emih_in!J27/SER_summary!J$27)</f>
        <v>0</v>
      </c>
      <c r="K27" s="116">
        <f>IF(SER_hh_emih_in!K27=0,0,SER_hh_emih_in!K27/SER_summary!K$27)</f>
        <v>0</v>
      </c>
      <c r="L27" s="116">
        <f>IF(SER_hh_emih_in!L27=0,0,SER_hh_emih_in!L27/SER_summary!L$27)</f>
        <v>0</v>
      </c>
      <c r="M27" s="116">
        <f>IF(SER_hh_emih_in!M27=0,0,SER_hh_emih_in!M27/SER_summary!M$27)</f>
        <v>0</v>
      </c>
      <c r="N27" s="116">
        <f>IF(SER_hh_emih_in!N27=0,0,SER_hh_emih_in!N27/SER_summary!N$27)</f>
        <v>0</v>
      </c>
      <c r="O27" s="116">
        <f>IF(SER_hh_emih_in!O27=0,0,SER_hh_emih_in!O27/SER_summary!O$27)</f>
        <v>0</v>
      </c>
      <c r="P27" s="116">
        <f>IF(SER_hh_emih_in!P27=0,0,SER_hh_emih_in!P27/SER_summary!P$27)</f>
        <v>0</v>
      </c>
      <c r="Q27" s="116">
        <f>IF(SER_hh_emih_in!Q27=0,0,SER_hh_emih_in!Q27/SER_summary!Q$27)</f>
        <v>0</v>
      </c>
    </row>
    <row r="28" spans="1:17" ht="12" customHeight="1" x14ac:dyDescent="0.25">
      <c r="A28" s="91" t="s">
        <v>113</v>
      </c>
      <c r="B28" s="18"/>
      <c r="C28" s="117">
        <f>IF(SER_hh_emih_in!C28=0,0,SER_hh_emih_in!C28/SER_summary!C$27)</f>
        <v>0</v>
      </c>
      <c r="D28" s="117">
        <f>IF(SER_hh_emih_in!D28=0,0,SER_hh_emih_in!D28/SER_summary!D$27)</f>
        <v>0</v>
      </c>
      <c r="E28" s="117">
        <f>IF(SER_hh_emih_in!E28=0,0,SER_hh_emih_in!E28/SER_summary!E$27)</f>
        <v>0</v>
      </c>
      <c r="F28" s="117">
        <f>IF(SER_hh_emih_in!F28=0,0,SER_hh_emih_in!F28/SER_summary!F$27)</f>
        <v>0</v>
      </c>
      <c r="G28" s="117">
        <f>IF(SER_hh_emih_in!G28=0,0,SER_hh_emih_in!G28/SER_summary!G$27)</f>
        <v>0</v>
      </c>
      <c r="H28" s="117">
        <f>IF(SER_hh_emih_in!H28=0,0,SER_hh_emih_in!H28/SER_summary!H$27)</f>
        <v>0</v>
      </c>
      <c r="I28" s="117">
        <f>IF(SER_hh_emih_in!I28=0,0,SER_hh_emih_in!I28/SER_summary!I$27)</f>
        <v>0</v>
      </c>
      <c r="J28" s="117">
        <f>IF(SER_hh_emih_in!J28=0,0,SER_hh_emih_in!J28/SER_summary!J$27)</f>
        <v>0</v>
      </c>
      <c r="K28" s="117">
        <f>IF(SER_hh_emih_in!K28=0,0,SER_hh_emih_in!K28/SER_summary!K$27)</f>
        <v>0</v>
      </c>
      <c r="L28" s="117">
        <f>IF(SER_hh_emih_in!L28=0,0,SER_hh_emih_in!L28/SER_summary!L$27)</f>
        <v>0</v>
      </c>
      <c r="M28" s="117">
        <f>IF(SER_hh_emih_in!M28=0,0,SER_hh_emih_in!M28/SER_summary!M$27)</f>
        <v>0</v>
      </c>
      <c r="N28" s="117">
        <f>IF(SER_hh_emih_in!N28=0,0,SER_hh_emih_in!N28/SER_summary!N$27)</f>
        <v>0</v>
      </c>
      <c r="O28" s="117">
        <f>IF(SER_hh_emih_in!O28=0,0,SER_hh_emih_in!O28/SER_summary!O$27)</f>
        <v>0</v>
      </c>
      <c r="P28" s="117">
        <f>IF(SER_hh_emih_in!P28=0,0,SER_hh_emih_in!P28/SER_summary!P$27)</f>
        <v>0</v>
      </c>
      <c r="Q28" s="117">
        <f>IF(SER_hh_emih_in!Q28=0,0,SER_hh_emih_in!Q28/SER_summary!Q$27)</f>
        <v>0</v>
      </c>
    </row>
    <row r="29" spans="1:17" ht="12.95" customHeight="1" x14ac:dyDescent="0.25">
      <c r="A29" s="90" t="s">
        <v>46</v>
      </c>
      <c r="B29" s="101"/>
      <c r="C29" s="101">
        <f>IF(SER_hh_emih_in!C29=0,0,SER_hh_emih_in!C29/SER_summary!C$27)</f>
        <v>2.7091580594648219</v>
      </c>
      <c r="D29" s="101">
        <f>IF(SER_hh_emih_in!D29=0,0,SER_hh_emih_in!D29/SER_summary!D$27)</f>
        <v>2.4393810572798436</v>
      </c>
      <c r="E29" s="101">
        <f>IF(SER_hh_emih_in!E29=0,0,SER_hh_emih_in!E29/SER_summary!E$27)</f>
        <v>5.6119865024876994</v>
      </c>
      <c r="F29" s="101">
        <f>IF(SER_hh_emih_in!F29=0,0,SER_hh_emih_in!F29/SER_summary!F$27)</f>
        <v>3.1851708098622455</v>
      </c>
      <c r="G29" s="101">
        <f>IF(SER_hh_emih_in!G29=0,0,SER_hh_emih_in!G29/SER_summary!G$27)</f>
        <v>2.7635931758620362</v>
      </c>
      <c r="H29" s="101">
        <f>IF(SER_hh_emih_in!H29=0,0,SER_hh_emih_in!H29/SER_summary!H$27)</f>
        <v>1.1089275546914648</v>
      </c>
      <c r="I29" s="101">
        <f>IF(SER_hh_emih_in!I29=0,0,SER_hh_emih_in!I29/SER_summary!I$27)</f>
        <v>2.0426913314394679</v>
      </c>
      <c r="J29" s="101">
        <f>IF(SER_hh_emih_in!J29=0,0,SER_hh_emih_in!J29/SER_summary!J$27)</f>
        <v>2.4858628341683802</v>
      </c>
      <c r="K29" s="101">
        <f>IF(SER_hh_emih_in!K29=0,0,SER_hh_emih_in!K29/SER_summary!K$27)</f>
        <v>2.9747828729940191</v>
      </c>
      <c r="L29" s="101">
        <f>IF(SER_hh_emih_in!L29=0,0,SER_hh_emih_in!L29/SER_summary!L$27)</f>
        <v>1.5228925446738071</v>
      </c>
      <c r="M29" s="101">
        <f>IF(SER_hh_emih_in!M29=0,0,SER_hh_emih_in!M29/SER_summary!M$27)</f>
        <v>2.6320225561848818</v>
      </c>
      <c r="N29" s="101">
        <f>IF(SER_hh_emih_in!N29=0,0,SER_hh_emih_in!N29/SER_summary!N$27)</f>
        <v>3.1120314468420616</v>
      </c>
      <c r="O29" s="101">
        <f>IF(SER_hh_emih_in!O29=0,0,SER_hh_emih_in!O29/SER_summary!O$27)</f>
        <v>3.0467318409343496</v>
      </c>
      <c r="P29" s="101">
        <f>IF(SER_hh_emih_in!P29=0,0,SER_hh_emih_in!P29/SER_summary!P$27)</f>
        <v>4.044993206784107</v>
      </c>
      <c r="Q29" s="101">
        <f>IF(SER_hh_emih_in!Q29=0,0,SER_hh_emih_in!Q29/SER_summary!Q$27)</f>
        <v>4.7989038454662323</v>
      </c>
    </row>
    <row r="30" spans="1:17" s="28" customFormat="1" ht="12" customHeight="1" x14ac:dyDescent="0.25">
      <c r="A30" s="88" t="s">
        <v>66</v>
      </c>
      <c r="B30" s="100"/>
      <c r="C30" s="100">
        <f>IF(SER_hh_emih_in!C30=0,0,SER_hh_emih_in!C30/SER_summary!C$27)</f>
        <v>6.8001782493095462</v>
      </c>
      <c r="D30" s="100">
        <f>IF(SER_hh_emih_in!D30=0,0,SER_hh_emih_in!D30/SER_summary!D$27)</f>
        <v>0</v>
      </c>
      <c r="E30" s="100">
        <f>IF(SER_hh_emih_in!E30=0,0,SER_hh_emih_in!E30/SER_summary!E$27)</f>
        <v>7.6905774724934988</v>
      </c>
      <c r="F30" s="100">
        <f>IF(SER_hh_emih_in!F30=0,0,SER_hh_emih_in!F30/SER_summary!F$27)</f>
        <v>6.3811049017726269</v>
      </c>
      <c r="G30" s="100">
        <f>IF(SER_hh_emih_in!G30=0,0,SER_hh_emih_in!G30/SER_summary!G$27)</f>
        <v>9.7065785887711851</v>
      </c>
      <c r="H30" s="100">
        <f>IF(SER_hh_emih_in!H30=0,0,SER_hh_emih_in!H30/SER_summary!H$27)</f>
        <v>6.7845576492321085</v>
      </c>
      <c r="I30" s="100">
        <f>IF(SER_hh_emih_in!I30=0,0,SER_hh_emih_in!I30/SER_summary!I$27)</f>
        <v>6.2955631603060969</v>
      </c>
      <c r="J30" s="100">
        <f>IF(SER_hh_emih_in!J30=0,0,SER_hh_emih_in!J30/SER_summary!J$27)</f>
        <v>7.3026364827305708</v>
      </c>
      <c r="K30" s="100">
        <f>IF(SER_hh_emih_in!K30=0,0,SER_hh_emih_in!K30/SER_summary!K$27)</f>
        <v>6.8550258368636037</v>
      </c>
      <c r="L30" s="100">
        <f>IF(SER_hh_emih_in!L30=0,0,SER_hh_emih_in!L30/SER_summary!L$27)</f>
        <v>0</v>
      </c>
      <c r="M30" s="100">
        <f>IF(SER_hh_emih_in!M30=0,0,SER_hh_emih_in!M30/SER_summary!M$27)</f>
        <v>6.8699660369366118</v>
      </c>
      <c r="N30" s="100">
        <f>IF(SER_hh_emih_in!N30=0,0,SER_hh_emih_in!N30/SER_summary!N$27)</f>
        <v>6.918842933192769</v>
      </c>
      <c r="O30" s="100">
        <f>IF(SER_hh_emih_in!O30=0,0,SER_hh_emih_in!O30/SER_summary!O$27)</f>
        <v>8.4323339200693201</v>
      </c>
      <c r="P30" s="100">
        <f>IF(SER_hh_emih_in!P30=0,0,SER_hh_emih_in!P30/SER_summary!P$27)</f>
        <v>6.8995079182003423</v>
      </c>
      <c r="Q30" s="100">
        <f>IF(SER_hh_emih_in!Q30=0,0,SER_hh_emih_in!Q30/SER_summary!Q$27)</f>
        <v>7.065428510474371</v>
      </c>
    </row>
    <row r="31" spans="1:17" ht="12" customHeight="1" x14ac:dyDescent="0.25">
      <c r="A31" s="88" t="s">
        <v>98</v>
      </c>
      <c r="B31" s="100"/>
      <c r="C31" s="100">
        <f>IF(SER_hh_emih_in!C31=0,0,SER_hh_emih_in!C31/SER_summary!C$27)</f>
        <v>5.5630442851279067</v>
      </c>
      <c r="D31" s="100">
        <f>IF(SER_hh_emih_in!D31=0,0,SER_hh_emih_in!D31/SER_summary!D$27)</f>
        <v>5.5756891113057208</v>
      </c>
      <c r="E31" s="100">
        <f>IF(SER_hh_emih_in!E31=0,0,SER_hh_emih_in!E31/SER_summary!E$27)</f>
        <v>5.386637923870194</v>
      </c>
      <c r="F31" s="100">
        <f>IF(SER_hh_emih_in!F31=0,0,SER_hh_emih_in!F31/SER_summary!F$27)</f>
        <v>5.4137831313109741</v>
      </c>
      <c r="G31" s="100">
        <f>IF(SER_hh_emih_in!G31=0,0,SER_hh_emih_in!G31/SER_summary!G$27)</f>
        <v>5.2186536753307404</v>
      </c>
      <c r="H31" s="100">
        <f>IF(SER_hh_emih_in!H31=0,0,SER_hh_emih_in!H31/SER_summary!H$27)</f>
        <v>5.276165678456664</v>
      </c>
      <c r="I31" s="100">
        <f>IF(SER_hh_emih_in!I31=0,0,SER_hh_emih_in!I31/SER_summary!I$27)</f>
        <v>5.1926124458685186</v>
      </c>
      <c r="J31" s="100">
        <f>IF(SER_hh_emih_in!J31=0,0,SER_hh_emih_in!J31/SER_summary!J$27)</f>
        <v>5.3252693432543516</v>
      </c>
      <c r="K31" s="100">
        <f>IF(SER_hh_emih_in!K31=0,0,SER_hh_emih_in!K31/SER_summary!K$27)</f>
        <v>5.2159340019717773</v>
      </c>
      <c r="L31" s="100">
        <f>IF(SER_hh_emih_in!L31=0,0,SER_hh_emih_in!L31/SER_summary!L$27)</f>
        <v>5.2475558327034975</v>
      </c>
      <c r="M31" s="100">
        <f>IF(SER_hh_emih_in!M31=0,0,SER_hh_emih_in!M31/SER_summary!M$27)</f>
        <v>5.1843988594052437</v>
      </c>
      <c r="N31" s="100">
        <f>IF(SER_hh_emih_in!N31=0,0,SER_hh_emih_in!N31/SER_summary!N$27)</f>
        <v>5.1726341574194095</v>
      </c>
      <c r="O31" s="100">
        <f>IF(SER_hh_emih_in!O31=0,0,SER_hh_emih_in!O31/SER_summary!O$27)</f>
        <v>5.2555798303355008</v>
      </c>
      <c r="P31" s="100">
        <f>IF(SER_hh_emih_in!P31=0,0,SER_hh_emih_in!P31/SER_summary!P$27)</f>
        <v>5.090271194097042</v>
      </c>
      <c r="Q31" s="100">
        <f>IF(SER_hh_emih_in!Q31=0,0,SER_hh_emih_in!Q31/SER_summary!Q$27)</f>
        <v>5.0745968648284636</v>
      </c>
    </row>
    <row r="32" spans="1:17" ht="12" customHeight="1" x14ac:dyDescent="0.25">
      <c r="A32" s="88" t="s">
        <v>34</v>
      </c>
      <c r="B32" s="100"/>
      <c r="C32" s="100">
        <f>IF(SER_hh_emih_in!C32=0,0,SER_hh_emih_in!C32/SER_summary!C$27)</f>
        <v>0</v>
      </c>
      <c r="D32" s="100">
        <f>IF(SER_hh_emih_in!D32=0,0,SER_hh_emih_in!D32/SER_summary!D$27)</f>
        <v>0</v>
      </c>
      <c r="E32" s="100">
        <f>IF(SER_hh_emih_in!E32=0,0,SER_hh_emih_in!E32/SER_summary!E$27)</f>
        <v>0</v>
      </c>
      <c r="F32" s="100">
        <f>IF(SER_hh_emih_in!F32=0,0,SER_hh_emih_in!F32/SER_summary!F$27)</f>
        <v>0</v>
      </c>
      <c r="G32" s="100">
        <f>IF(SER_hh_emih_in!G32=0,0,SER_hh_emih_in!G32/SER_summary!G$27)</f>
        <v>0</v>
      </c>
      <c r="H32" s="100">
        <f>IF(SER_hh_emih_in!H32=0,0,SER_hh_emih_in!H32/SER_summary!H$27)</f>
        <v>0</v>
      </c>
      <c r="I32" s="100">
        <f>IF(SER_hh_emih_in!I32=0,0,SER_hh_emih_in!I32/SER_summary!I$27)</f>
        <v>0</v>
      </c>
      <c r="J32" s="100">
        <f>IF(SER_hh_emih_in!J32=0,0,SER_hh_emih_in!J32/SER_summary!J$27)</f>
        <v>0</v>
      </c>
      <c r="K32" s="100">
        <f>IF(SER_hh_emih_in!K32=0,0,SER_hh_emih_in!K32/SER_summary!K$27)</f>
        <v>0</v>
      </c>
      <c r="L32" s="100">
        <f>IF(SER_hh_emih_in!L32=0,0,SER_hh_emih_in!L32/SER_summary!L$27)</f>
        <v>0</v>
      </c>
      <c r="M32" s="100">
        <f>IF(SER_hh_emih_in!M32=0,0,SER_hh_emih_in!M32/SER_summary!M$27)</f>
        <v>0</v>
      </c>
      <c r="N32" s="100">
        <f>IF(SER_hh_emih_in!N32=0,0,SER_hh_emih_in!N32/SER_summary!N$27)</f>
        <v>0</v>
      </c>
      <c r="O32" s="100">
        <f>IF(SER_hh_emih_in!O32=0,0,SER_hh_emih_in!O32/SER_summary!O$27)</f>
        <v>0</v>
      </c>
      <c r="P32" s="100">
        <f>IF(SER_hh_emih_in!P32=0,0,SER_hh_emih_in!P32/SER_summary!P$27)</f>
        <v>0</v>
      </c>
      <c r="Q32" s="100">
        <f>IF(SER_hh_emih_in!Q32=0,0,SER_hh_emih_in!Q32/SER_summary!Q$27)</f>
        <v>0</v>
      </c>
    </row>
    <row r="33" spans="1:17" ht="12" customHeight="1" x14ac:dyDescent="0.25">
      <c r="A33" s="49" t="s">
        <v>30</v>
      </c>
      <c r="B33" s="18"/>
      <c r="C33" s="18">
        <f>IF(SER_hh_emih_in!C33=0,0,SER_hh_emih_in!C33/SER_summary!C$27)</f>
        <v>0</v>
      </c>
      <c r="D33" s="18">
        <f>IF(SER_hh_emih_in!D33=0,0,SER_hh_emih_in!D33/SER_summary!D$27)</f>
        <v>0</v>
      </c>
      <c r="E33" s="18">
        <f>IF(SER_hh_emih_in!E33=0,0,SER_hh_emih_in!E33/SER_summary!E$27)</f>
        <v>0</v>
      </c>
      <c r="F33" s="18">
        <f>IF(SER_hh_emih_in!F33=0,0,SER_hh_emih_in!F33/SER_summary!F$27)</f>
        <v>0</v>
      </c>
      <c r="G33" s="18">
        <f>IF(SER_hh_emih_in!G33=0,0,SER_hh_emih_in!G33/SER_summary!G$27)</f>
        <v>0</v>
      </c>
      <c r="H33" s="18">
        <f>IF(SER_hh_emih_in!H33=0,0,SER_hh_emih_in!H33/SER_summary!H$27)</f>
        <v>0</v>
      </c>
      <c r="I33" s="18">
        <f>IF(SER_hh_emih_in!I33=0,0,SER_hh_emih_in!I33/SER_summary!I$27)</f>
        <v>0</v>
      </c>
      <c r="J33" s="18">
        <f>IF(SER_hh_emih_in!J33=0,0,SER_hh_emih_in!J33/SER_summary!J$27)</f>
        <v>0</v>
      </c>
      <c r="K33" s="18">
        <f>IF(SER_hh_emih_in!K33=0,0,SER_hh_emih_in!K33/SER_summary!K$27)</f>
        <v>0</v>
      </c>
      <c r="L33" s="18">
        <f>IF(SER_hh_emih_in!L33=0,0,SER_hh_emih_in!L33/SER_summary!L$27)</f>
        <v>0</v>
      </c>
      <c r="M33" s="18">
        <f>IF(SER_hh_emih_in!M33=0,0,SER_hh_emih_in!M33/SER_summary!M$27)</f>
        <v>0</v>
      </c>
      <c r="N33" s="18">
        <f>IF(SER_hh_emih_in!N33=0,0,SER_hh_emih_in!N33/SER_summary!N$27)</f>
        <v>0</v>
      </c>
      <c r="O33" s="18">
        <f>IF(SER_hh_emih_in!O33=0,0,SER_hh_emih_in!O33/SER_summary!O$27)</f>
        <v>0</v>
      </c>
      <c r="P33" s="18">
        <f>IF(SER_hh_emih_in!P33=0,0,SER_hh_emih_in!P33/SER_summary!P$27)</f>
        <v>0</v>
      </c>
      <c r="Q33" s="18">
        <f>IF(SER_hh_emih_in!Q33=0,0,SER_hh_emih_in!Q33/SER_summary!Q$27)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8" tint="0.59999389629810485"/>
    <pageSetUpPr fitToPage="1"/>
  </sheetPr>
  <dimension ref="A1:Q73"/>
  <sheetViews>
    <sheetView showGridLines="0" zoomScaleNormal="100" workbookViewId="0">
      <pane xSplit="1" ySplit="1" topLeftCell="B2" activePane="bottomRight" state="frozen"/>
      <selection activeCell="B5" sqref="B5"/>
      <selection pane="topRight" activeCell="B5" sqref="B5"/>
      <selection pane="bottomLeft" activeCell="B5" sqref="B5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27" t="s">
        <v>109</v>
      </c>
      <c r="B3" s="129">
        <f t="shared" ref="B3" si="0">SUM(B4:B9)</f>
        <v>7448.3949298106672</v>
      </c>
      <c r="C3" s="129">
        <f t="shared" ref="C3" si="1">SUM(C4:C9)</f>
        <v>7616.8216651833536</v>
      </c>
      <c r="D3" s="129">
        <f t="shared" ref="D3:Q3" si="2">SUM(D4:D9)</f>
        <v>7715.9926350610003</v>
      </c>
      <c r="E3" s="129">
        <f t="shared" si="2"/>
        <v>7785.7098598708899</v>
      </c>
      <c r="F3" s="129">
        <f t="shared" si="2"/>
        <v>7887.1758743884784</v>
      </c>
      <c r="G3" s="129">
        <f t="shared" si="2"/>
        <v>7992.7363611323644</v>
      </c>
      <c r="H3" s="129">
        <f t="shared" si="2"/>
        <v>8187.4640024444352</v>
      </c>
      <c r="I3" s="129">
        <f t="shared" si="2"/>
        <v>8357.1390448637121</v>
      </c>
      <c r="J3" s="129">
        <f t="shared" si="2"/>
        <v>8448.9734668503224</v>
      </c>
      <c r="K3" s="129">
        <f t="shared" si="2"/>
        <v>8417.726563512575</v>
      </c>
      <c r="L3" s="129">
        <f t="shared" si="2"/>
        <v>8476.5249641580776</v>
      </c>
      <c r="M3" s="129">
        <f t="shared" si="2"/>
        <v>8404.9941925167041</v>
      </c>
      <c r="N3" s="129">
        <f t="shared" si="2"/>
        <v>8385.2087369278361</v>
      </c>
      <c r="O3" s="129">
        <f t="shared" si="2"/>
        <v>8337.4343405292275</v>
      </c>
      <c r="P3" s="129">
        <f t="shared" si="2"/>
        <v>8311.550176659468</v>
      </c>
      <c r="Q3" s="129">
        <f t="shared" si="2"/>
        <v>8275.8707064418722</v>
      </c>
    </row>
    <row r="4" spans="1:17" ht="12" customHeight="1" x14ac:dyDescent="0.25">
      <c r="A4" s="88" t="s">
        <v>9</v>
      </c>
      <c r="B4" s="128">
        <v>1446.1788169386687</v>
      </c>
      <c r="C4" s="128">
        <v>1476.3566482824597</v>
      </c>
      <c r="D4" s="128">
        <v>1491.4711009467235</v>
      </c>
      <c r="E4" s="128">
        <v>1504.0211339104005</v>
      </c>
      <c r="F4" s="128">
        <v>1527.1758587539512</v>
      </c>
      <c r="G4" s="128">
        <v>1543.511316701946</v>
      </c>
      <c r="H4" s="128">
        <v>1586.3670410473644</v>
      </c>
      <c r="I4" s="128">
        <v>1628.3812325865081</v>
      </c>
      <c r="J4" s="128">
        <v>1653.5384140055262</v>
      </c>
      <c r="K4" s="128">
        <v>1657.7882139665298</v>
      </c>
      <c r="L4" s="128">
        <v>1688.7237734594178</v>
      </c>
      <c r="M4" s="128">
        <v>1690.9962802855944</v>
      </c>
      <c r="N4" s="128">
        <v>1706.442823400138</v>
      </c>
      <c r="O4" s="128">
        <v>1722.0073372362112</v>
      </c>
      <c r="P4" s="128">
        <v>1737.9866269651006</v>
      </c>
      <c r="Q4" s="128">
        <v>1756.7236929047667</v>
      </c>
    </row>
    <row r="5" spans="1:17" ht="12" customHeight="1" x14ac:dyDescent="0.25">
      <c r="A5" s="88" t="s">
        <v>8</v>
      </c>
      <c r="B5" s="128">
        <v>461.07474256855619</v>
      </c>
      <c r="C5" s="128">
        <v>465.64183505755204</v>
      </c>
      <c r="D5" s="128">
        <v>467.34091950410215</v>
      </c>
      <c r="E5" s="128">
        <v>463.54474911341384</v>
      </c>
      <c r="F5" s="128">
        <v>456.52112790869722</v>
      </c>
      <c r="G5" s="128">
        <v>455.80962752482026</v>
      </c>
      <c r="H5" s="128">
        <v>453.01072071812047</v>
      </c>
      <c r="I5" s="128">
        <v>448.96963101068155</v>
      </c>
      <c r="J5" s="128">
        <v>445.33731241950295</v>
      </c>
      <c r="K5" s="128">
        <v>441.92533710843833</v>
      </c>
      <c r="L5" s="128">
        <v>444.39682779713769</v>
      </c>
      <c r="M5" s="128">
        <v>442.139669796833</v>
      </c>
      <c r="N5" s="128">
        <v>439.79594161101232</v>
      </c>
      <c r="O5" s="128">
        <v>435.2218930024469</v>
      </c>
      <c r="P5" s="128">
        <v>434.67175121367336</v>
      </c>
      <c r="Q5" s="128">
        <v>431.94053007501219</v>
      </c>
    </row>
    <row r="6" spans="1:17" ht="12" customHeight="1" x14ac:dyDescent="0.25">
      <c r="A6" s="88" t="s">
        <v>7</v>
      </c>
      <c r="B6" s="128">
        <v>3389.8993569466852</v>
      </c>
      <c r="C6" s="128">
        <v>3448.0477526494205</v>
      </c>
      <c r="D6" s="128">
        <v>3446.2138995242763</v>
      </c>
      <c r="E6" s="128">
        <v>3407.9599172909257</v>
      </c>
      <c r="F6" s="128">
        <v>3388.2831570698263</v>
      </c>
      <c r="G6" s="128">
        <v>3365.8701348660034</v>
      </c>
      <c r="H6" s="128">
        <v>3421.1703164716009</v>
      </c>
      <c r="I6" s="128">
        <v>3465.3611278399198</v>
      </c>
      <c r="J6" s="128">
        <v>3476.4415598286982</v>
      </c>
      <c r="K6" s="128">
        <v>3421.9384908288716</v>
      </c>
      <c r="L6" s="128">
        <v>3419.2592829883038</v>
      </c>
      <c r="M6" s="128">
        <v>3380.6713358613697</v>
      </c>
      <c r="N6" s="128">
        <v>3355.6135118055254</v>
      </c>
      <c r="O6" s="128">
        <v>3314.1655265433137</v>
      </c>
      <c r="P6" s="128">
        <v>3287.8092347513775</v>
      </c>
      <c r="Q6" s="128">
        <v>3256.5012005028993</v>
      </c>
    </row>
    <row r="7" spans="1:17" ht="12" customHeight="1" x14ac:dyDescent="0.25">
      <c r="A7" s="88" t="s">
        <v>39</v>
      </c>
      <c r="B7" s="128">
        <v>934.20692629618907</v>
      </c>
      <c r="C7" s="128">
        <v>940.99653431111369</v>
      </c>
      <c r="D7" s="128">
        <v>953.08844528425004</v>
      </c>
      <c r="E7" s="128">
        <v>964.92944316759815</v>
      </c>
      <c r="F7" s="128">
        <v>968.97606784931486</v>
      </c>
      <c r="G7" s="128">
        <v>968.85097542899302</v>
      </c>
      <c r="H7" s="128">
        <v>964.59391780491671</v>
      </c>
      <c r="I7" s="128">
        <v>958.6982669124983</v>
      </c>
      <c r="J7" s="128">
        <v>956.09033476677757</v>
      </c>
      <c r="K7" s="128">
        <v>952.78681007515161</v>
      </c>
      <c r="L7" s="128">
        <v>949.29912510513043</v>
      </c>
      <c r="M7" s="128">
        <v>930.68019840132217</v>
      </c>
      <c r="N7" s="128">
        <v>930.92634259889144</v>
      </c>
      <c r="O7" s="128">
        <v>931.4193821266125</v>
      </c>
      <c r="P7" s="128">
        <v>931.74324990214006</v>
      </c>
      <c r="Q7" s="128">
        <v>933.55814196540734</v>
      </c>
    </row>
    <row r="8" spans="1:17" ht="12" customHeight="1" x14ac:dyDescent="0.25">
      <c r="A8" s="51" t="s">
        <v>6</v>
      </c>
      <c r="B8" s="50">
        <v>471.3213926488429</v>
      </c>
      <c r="C8" s="50">
        <v>509.02756738038863</v>
      </c>
      <c r="D8" s="50">
        <v>549.57808857669613</v>
      </c>
      <c r="E8" s="50">
        <v>596.03579344861726</v>
      </c>
      <c r="F8" s="50">
        <v>648.60259751305296</v>
      </c>
      <c r="G8" s="50">
        <v>702.70294815556372</v>
      </c>
      <c r="H8" s="50">
        <v>771.17955853465901</v>
      </c>
      <c r="I8" s="50">
        <v>832.40410088518183</v>
      </c>
      <c r="J8" s="50">
        <v>879.02612300510316</v>
      </c>
      <c r="K8" s="50">
        <v>905.46357816096122</v>
      </c>
      <c r="L8" s="50">
        <v>940.83253246845811</v>
      </c>
      <c r="M8" s="50">
        <v>961.47053396137846</v>
      </c>
      <c r="N8" s="50">
        <v>987.1466238179496</v>
      </c>
      <c r="O8" s="50">
        <v>1011.9055443791958</v>
      </c>
      <c r="P8" s="50">
        <v>1038.5205445588065</v>
      </c>
      <c r="Q8" s="50">
        <v>1066.2004722064569</v>
      </c>
    </row>
    <row r="9" spans="1:17" ht="12" customHeight="1" x14ac:dyDescent="0.25">
      <c r="A9" s="49" t="s">
        <v>5</v>
      </c>
      <c r="B9" s="48">
        <v>745.71369441172635</v>
      </c>
      <c r="C9" s="48">
        <v>776.75132750241903</v>
      </c>
      <c r="D9" s="48">
        <v>808.30018122495267</v>
      </c>
      <c r="E9" s="48">
        <v>849.2188229399344</v>
      </c>
      <c r="F9" s="48">
        <v>897.61706529363482</v>
      </c>
      <c r="G9" s="48">
        <v>955.99135845503872</v>
      </c>
      <c r="H9" s="48">
        <v>991.14244786777397</v>
      </c>
      <c r="I9" s="48">
        <v>1023.3246856289225</v>
      </c>
      <c r="J9" s="48">
        <v>1038.5397228247166</v>
      </c>
      <c r="K9" s="48">
        <v>1037.8241333726214</v>
      </c>
      <c r="L9" s="48">
        <v>1034.0134223396283</v>
      </c>
      <c r="M9" s="48">
        <v>999.03617421020772</v>
      </c>
      <c r="N9" s="48">
        <v>965.28349369431999</v>
      </c>
      <c r="O9" s="48">
        <v>922.71465724144662</v>
      </c>
      <c r="P9" s="48">
        <v>880.81876926837083</v>
      </c>
      <c r="Q9" s="48">
        <v>830.94666878733074</v>
      </c>
    </row>
    <row r="10" spans="1:17" s="28" customFormat="1" ht="12" customHeight="1" x14ac:dyDescent="0.25"/>
    <row r="11" spans="1:17" ht="12.95" customHeight="1" x14ac:dyDescent="0.25">
      <c r="A11" s="127" t="s">
        <v>140</v>
      </c>
      <c r="B11" s="129">
        <f t="shared" ref="B11" si="3">SUM(B12:B17)</f>
        <v>33337.994798912696</v>
      </c>
      <c r="C11" s="129">
        <f t="shared" ref="C11" si="4">SUM(C12:C17)</f>
        <v>34324.332150246941</v>
      </c>
      <c r="D11" s="129">
        <f t="shared" ref="D11" si="5">SUM(D12:D17)</f>
        <v>35055.113281712343</v>
      </c>
      <c r="E11" s="129">
        <f t="shared" ref="E11" si="6">SUM(E12:E17)</f>
        <v>35786.36157972581</v>
      </c>
      <c r="F11" s="129">
        <f t="shared" ref="F11" si="7">SUM(F12:F17)</f>
        <v>36709.206379670883</v>
      </c>
      <c r="G11" s="129">
        <f t="shared" ref="G11" si="8">SUM(G12:G17)</f>
        <v>37728.161768488768</v>
      </c>
      <c r="H11" s="129">
        <f t="shared" ref="H11" si="9">SUM(H12:H17)</f>
        <v>39170.503390001621</v>
      </c>
      <c r="I11" s="129">
        <f t="shared" ref="I11" si="10">SUM(I12:I17)</f>
        <v>40428.092342261727</v>
      </c>
      <c r="J11" s="129">
        <f t="shared" ref="J11" si="11">SUM(J12:J17)</f>
        <v>41213.391832406349</v>
      </c>
      <c r="K11" s="129">
        <f t="shared" ref="K11" si="12">SUM(K12:K17)</f>
        <v>41257.665665966721</v>
      </c>
      <c r="L11" s="129">
        <f t="shared" ref="L11" si="13">SUM(L12:L17)</f>
        <v>41696.969784246416</v>
      </c>
      <c r="M11" s="129">
        <f t="shared" ref="M11" si="14">SUM(M12:M17)</f>
        <v>41474.587079034529</v>
      </c>
      <c r="N11" s="129">
        <f t="shared" ref="N11" si="15">SUM(N12:N17)</f>
        <v>41488.723615994997</v>
      </c>
      <c r="O11" s="129">
        <f t="shared" ref="O11" si="16">SUM(O12:O17)</f>
        <v>41366.096066204118</v>
      </c>
      <c r="P11" s="129">
        <f t="shared" ref="P11" si="17">SUM(P12:P17)</f>
        <v>41345.19579725583</v>
      </c>
      <c r="Q11" s="129">
        <f t="shared" ref="Q11" si="18">SUM(Q12:Q17)</f>
        <v>41279.404376307764</v>
      </c>
    </row>
    <row r="12" spans="1:17" ht="12" customHeight="1" x14ac:dyDescent="0.25">
      <c r="A12" s="88" t="s">
        <v>9</v>
      </c>
      <c r="B12" s="128">
        <v>1919.6384423631059</v>
      </c>
      <c r="C12" s="128">
        <v>1959.6960925486621</v>
      </c>
      <c r="D12" s="128">
        <v>1979.7588151039658</v>
      </c>
      <c r="E12" s="128">
        <v>1996.41756120633</v>
      </c>
      <c r="F12" s="128">
        <v>2027.1528336438776</v>
      </c>
      <c r="G12" s="128">
        <v>2048.8363023016173</v>
      </c>
      <c r="H12" s="128">
        <v>2105.7224182958544</v>
      </c>
      <c r="I12" s="128">
        <v>2161.4914948849269</v>
      </c>
      <c r="J12" s="128">
        <v>2194.8848014302944</v>
      </c>
      <c r="K12" s="128">
        <v>2200.5259291262214</v>
      </c>
      <c r="L12" s="128">
        <v>2241.5893775345362</v>
      </c>
      <c r="M12" s="128">
        <v>2244.6058727375948</v>
      </c>
      <c r="N12" s="128">
        <v>2265.1094077202652</v>
      </c>
      <c r="O12" s="128">
        <v>2285.7695354627431</v>
      </c>
      <c r="P12" s="128">
        <v>2306.9802311844301</v>
      </c>
      <c r="Q12" s="128">
        <v>2331.8515622076661</v>
      </c>
    </row>
    <row r="13" spans="1:17" ht="12" customHeight="1" x14ac:dyDescent="0.25">
      <c r="A13" s="88" t="s">
        <v>8</v>
      </c>
      <c r="B13" s="128">
        <v>1330.5208754377318</v>
      </c>
      <c r="C13" s="128">
        <v>1343.7718127868118</v>
      </c>
      <c r="D13" s="128">
        <v>1349.1340203799148</v>
      </c>
      <c r="E13" s="128">
        <v>1340.8198120118616</v>
      </c>
      <c r="F13" s="128">
        <v>1321.8885943557875</v>
      </c>
      <c r="G13" s="128">
        <v>1321.5739381020737</v>
      </c>
      <c r="H13" s="128">
        <v>1313.7601630464014</v>
      </c>
      <c r="I13" s="128">
        <v>1303.9402187721696</v>
      </c>
      <c r="J13" s="128">
        <v>1295.6825136649923</v>
      </c>
      <c r="K13" s="128">
        <v>1288.4897908310797</v>
      </c>
      <c r="L13" s="128">
        <v>1297.0748686583279</v>
      </c>
      <c r="M13" s="128">
        <v>1293.5243005849532</v>
      </c>
      <c r="N13" s="128">
        <v>1293.0977367063731</v>
      </c>
      <c r="O13" s="128">
        <v>1287.7693645071608</v>
      </c>
      <c r="P13" s="128">
        <v>1296.218465070476</v>
      </c>
      <c r="Q13" s="128">
        <v>1298.3096513042615</v>
      </c>
    </row>
    <row r="14" spans="1:17" ht="12" customHeight="1" x14ac:dyDescent="0.25">
      <c r="A14" s="88" t="s">
        <v>7</v>
      </c>
      <c r="B14" s="128">
        <v>15547.877260305937</v>
      </c>
      <c r="C14" s="128">
        <v>15707.787111997994</v>
      </c>
      <c r="D14" s="128">
        <v>15627.037196031813</v>
      </c>
      <c r="E14" s="128">
        <v>15401.733306122838</v>
      </c>
      <c r="F14" s="128">
        <v>15231.741550914536</v>
      </c>
      <c r="G14" s="128">
        <v>15068.884519955047</v>
      </c>
      <c r="H14" s="128">
        <v>15211.079376165835</v>
      </c>
      <c r="I14" s="128">
        <v>15332.023309265862</v>
      </c>
      <c r="J14" s="128">
        <v>15318.933320103322</v>
      </c>
      <c r="K14" s="128">
        <v>15047.838532877458</v>
      </c>
      <c r="L14" s="128">
        <v>14991.895072238049</v>
      </c>
      <c r="M14" s="128">
        <v>14758.613581371361</v>
      </c>
      <c r="N14" s="128">
        <v>14602.881021218311</v>
      </c>
      <c r="O14" s="128">
        <v>14379.561799426654</v>
      </c>
      <c r="P14" s="128">
        <v>14210.108883740751</v>
      </c>
      <c r="Q14" s="128">
        <v>14021.198135573799</v>
      </c>
    </row>
    <row r="15" spans="1:17" ht="12" customHeight="1" x14ac:dyDescent="0.25">
      <c r="A15" s="88" t="s">
        <v>39</v>
      </c>
      <c r="B15" s="128">
        <v>1240.053794064178</v>
      </c>
      <c r="C15" s="128">
        <v>1249.0662290420437</v>
      </c>
      <c r="D15" s="128">
        <v>1265.116870134133</v>
      </c>
      <c r="E15" s="128">
        <v>1280.8344525427392</v>
      </c>
      <c r="F15" s="128">
        <v>1286.205888087123</v>
      </c>
      <c r="G15" s="128">
        <v>1286.039842079475</v>
      </c>
      <c r="H15" s="128">
        <v>1280.3890806585382</v>
      </c>
      <c r="I15" s="128">
        <v>1272.5632724228767</v>
      </c>
      <c r="J15" s="128">
        <v>1269.101538131541</v>
      </c>
      <c r="K15" s="128">
        <v>1264.7164835870656</v>
      </c>
      <c r="L15" s="128">
        <v>1260.0869771492128</v>
      </c>
      <c r="M15" s="128">
        <v>1235.3724625694522</v>
      </c>
      <c r="N15" s="128">
        <v>1235.6991910891093</v>
      </c>
      <c r="O15" s="128">
        <v>1236.3536451717812</v>
      </c>
      <c r="P15" s="128">
        <v>1236.7835429305248</v>
      </c>
      <c r="Q15" s="128">
        <v>1239.1926064104912</v>
      </c>
    </row>
    <row r="16" spans="1:17" ht="12" customHeight="1" x14ac:dyDescent="0.25">
      <c r="A16" s="51" t="s">
        <v>6</v>
      </c>
      <c r="B16" s="50">
        <v>8115.7154265711724</v>
      </c>
      <c r="C16" s="50">
        <v>8723.3104133747474</v>
      </c>
      <c r="D16" s="50">
        <v>9377.3473900823192</v>
      </c>
      <c r="E16" s="50">
        <v>10129.425892062</v>
      </c>
      <c r="F16" s="50">
        <v>10982.012656100665</v>
      </c>
      <c r="G16" s="50">
        <v>11857.05599171932</v>
      </c>
      <c r="H16" s="50">
        <v>12970.573177296415</v>
      </c>
      <c r="I16" s="50">
        <v>13957.943085001894</v>
      </c>
      <c r="J16" s="50">
        <v>14697.647066441577</v>
      </c>
      <c r="K16" s="50">
        <v>15098.818470386046</v>
      </c>
      <c r="L16" s="50">
        <v>15648.419657888944</v>
      </c>
      <c r="M16" s="50">
        <v>15965.694957454169</v>
      </c>
      <c r="N16" s="50">
        <v>16366.660230352954</v>
      </c>
      <c r="O16" s="50">
        <v>16752.316612301769</v>
      </c>
      <c r="P16" s="50">
        <v>17168.560207106224</v>
      </c>
      <c r="Q16" s="50">
        <v>17602.189616485208</v>
      </c>
    </row>
    <row r="17" spans="1:17" ht="12" customHeight="1" x14ac:dyDescent="0.25">
      <c r="A17" s="49" t="s">
        <v>5</v>
      </c>
      <c r="B17" s="48">
        <v>5184.1890001705715</v>
      </c>
      <c r="C17" s="48">
        <v>5340.7004904966816</v>
      </c>
      <c r="D17" s="48">
        <v>5456.7189899801961</v>
      </c>
      <c r="E17" s="48">
        <v>5637.130555780047</v>
      </c>
      <c r="F17" s="48">
        <v>5860.2048565688947</v>
      </c>
      <c r="G17" s="48">
        <v>6145.7711743312366</v>
      </c>
      <c r="H17" s="48">
        <v>6288.9791745385728</v>
      </c>
      <c r="I17" s="48">
        <v>6400.1309619139993</v>
      </c>
      <c r="J17" s="48">
        <v>6437.1425926346183</v>
      </c>
      <c r="K17" s="48">
        <v>6357.2764591588502</v>
      </c>
      <c r="L17" s="48">
        <v>6257.9038307773444</v>
      </c>
      <c r="M17" s="48">
        <v>5976.7759043170036</v>
      </c>
      <c r="N17" s="48">
        <v>5725.2760289079888</v>
      </c>
      <c r="O17" s="48">
        <v>5424.3251093340086</v>
      </c>
      <c r="P17" s="48">
        <v>5126.5444672234298</v>
      </c>
      <c r="Q17" s="48">
        <v>4786.6628043263327</v>
      </c>
    </row>
    <row r="18" spans="1:17" s="28" customFormat="1" ht="12" customHeight="1" x14ac:dyDescent="0.25"/>
    <row r="19" spans="1:17" ht="12.95" customHeight="1" x14ac:dyDescent="0.25">
      <c r="A19" s="127" t="s">
        <v>139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</row>
    <row r="20" spans="1:17" ht="12" customHeight="1" x14ac:dyDescent="0.25">
      <c r="A20" s="88" t="s">
        <v>136</v>
      </c>
      <c r="B20" s="140">
        <v>969.65555286370852</v>
      </c>
      <c r="C20" s="140">
        <v>999.18143322779054</v>
      </c>
      <c r="D20" s="140">
        <v>1018.0004915726167</v>
      </c>
      <c r="E20" s="140">
        <v>1035.3031402454685</v>
      </c>
      <c r="F20" s="140">
        <v>1061.0642108560046</v>
      </c>
      <c r="G20" s="140">
        <v>1082.0987486269808</v>
      </c>
      <c r="H20" s="140">
        <v>1123.9892482985265</v>
      </c>
      <c r="I20" s="140">
        <v>1165.8858647894895</v>
      </c>
      <c r="J20" s="140">
        <v>1195.2271866778308</v>
      </c>
      <c r="K20" s="140">
        <v>1208.692450246677</v>
      </c>
      <c r="L20" s="140">
        <v>1243.8161859980798</v>
      </c>
      <c r="M20" s="140">
        <v>1257.0238899881749</v>
      </c>
      <c r="N20" s="140">
        <v>1281.650770637294</v>
      </c>
      <c r="O20" s="140">
        <v>1307.4822077415113</v>
      </c>
      <c r="P20" s="140">
        <v>1334.9248349622776</v>
      </c>
      <c r="Q20" s="140">
        <v>1365.9094836167681</v>
      </c>
    </row>
    <row r="21" spans="1:17" ht="12" customHeight="1" x14ac:dyDescent="0.25">
      <c r="A21" s="88" t="s">
        <v>135</v>
      </c>
      <c r="B21" s="140">
        <v>7493.0242435758846</v>
      </c>
      <c r="C21" s="140">
        <v>7698.9242639954518</v>
      </c>
      <c r="D21" s="140">
        <v>7907.6193340412747</v>
      </c>
      <c r="E21" s="140">
        <v>8086.6767722515142</v>
      </c>
      <c r="F21" s="140">
        <v>8258.1654345658881</v>
      </c>
      <c r="G21" s="140">
        <v>8454.2040146602903</v>
      </c>
      <c r="H21" s="140">
        <v>8606.8571255321112</v>
      </c>
      <c r="I21" s="140">
        <v>8742.4121226525895</v>
      </c>
      <c r="J21" s="140">
        <v>8888.7435216669783</v>
      </c>
      <c r="K21" s="140">
        <v>9061.3602663257661</v>
      </c>
      <c r="L21" s="140">
        <v>9364.0775454795603</v>
      </c>
      <c r="M21" s="140">
        <v>9627.3643950960795</v>
      </c>
      <c r="N21" s="140">
        <v>10011.2619779173</v>
      </c>
      <c r="O21" s="140">
        <v>10452.509478221598</v>
      </c>
      <c r="P21" s="140">
        <v>11172.473834086324</v>
      </c>
      <c r="Q21" s="140">
        <v>11945.475364975884</v>
      </c>
    </row>
    <row r="22" spans="1:17" ht="12" customHeight="1" x14ac:dyDescent="0.25">
      <c r="A22" s="88" t="s">
        <v>183</v>
      </c>
      <c r="B22" s="140">
        <v>410.57871146802773</v>
      </c>
      <c r="C22" s="140">
        <v>420.64126458734285</v>
      </c>
      <c r="D22" s="140">
        <v>428.24758086403176</v>
      </c>
      <c r="E22" s="140">
        <v>435.87533770374796</v>
      </c>
      <c r="F22" s="140">
        <v>449.57673983210924</v>
      </c>
      <c r="G22" s="140">
        <v>460.44282122101555</v>
      </c>
      <c r="H22" s="140">
        <v>479.18304422268204</v>
      </c>
      <c r="I22" s="140">
        <v>497.81071043648393</v>
      </c>
      <c r="J22" s="140">
        <v>513.00908995440977</v>
      </c>
      <c r="K22" s="140">
        <v>521.96576132389816</v>
      </c>
      <c r="L22" s="140">
        <v>542.1785503038127</v>
      </c>
      <c r="M22" s="140">
        <v>556.20539408118668</v>
      </c>
      <c r="N22" s="140">
        <v>575.38622446370539</v>
      </c>
      <c r="O22" s="140">
        <v>591.32440972117774</v>
      </c>
      <c r="P22" s="140">
        <v>618.02748976512919</v>
      </c>
      <c r="Q22" s="140">
        <v>646.94789302485981</v>
      </c>
    </row>
    <row r="23" spans="1:17" ht="12" customHeight="1" x14ac:dyDescent="0.25">
      <c r="A23" s="88" t="s">
        <v>188</v>
      </c>
      <c r="B23" s="140">
        <v>2019.8511745135768</v>
      </c>
      <c r="C23" s="140">
        <v>2053.0144232082398</v>
      </c>
      <c r="D23" s="140">
        <v>2102.8150302298973</v>
      </c>
      <c r="E23" s="140">
        <v>2154.9595045549395</v>
      </c>
      <c r="F23" s="140">
        <v>2190.4919096723302</v>
      </c>
      <c r="G23" s="140">
        <v>2218.2169095879899</v>
      </c>
      <c r="H23" s="140">
        <v>2238.0111486116584</v>
      </c>
      <c r="I23" s="140">
        <v>2257.1968113191288</v>
      </c>
      <c r="J23" s="140">
        <v>2288.6456529438683</v>
      </c>
      <c r="K23" s="140">
        <v>2323.9694205293245</v>
      </c>
      <c r="L23" s="140">
        <v>2365.0398797841563</v>
      </c>
      <c r="M23" s="140">
        <v>2350.8802035594003</v>
      </c>
      <c r="N23" s="140">
        <v>2400.0349336009658</v>
      </c>
      <c r="O23" s="140">
        <v>2461.9441387805682</v>
      </c>
      <c r="P23" s="140">
        <v>2532.8611630217943</v>
      </c>
      <c r="Q23" s="140">
        <v>2620.9592269077834</v>
      </c>
    </row>
    <row r="24" spans="1:17" ht="12" customHeight="1" x14ac:dyDescent="0.25">
      <c r="A24" s="51" t="s">
        <v>134</v>
      </c>
      <c r="B24" s="139">
        <v>172.38210939875398</v>
      </c>
      <c r="C24" s="139">
        <v>186.72864733996113</v>
      </c>
      <c r="D24" s="139">
        <v>202.31121806216143</v>
      </c>
      <c r="E24" s="139">
        <v>220.34286570580448</v>
      </c>
      <c r="F24" s="139">
        <v>240.91178775098078</v>
      </c>
      <c r="G24" s="139">
        <v>262.30452729750056</v>
      </c>
      <c r="H24" s="139">
        <v>289.57409495956699</v>
      </c>
      <c r="I24" s="139">
        <v>314.25845927466077</v>
      </c>
      <c r="J24" s="139">
        <v>333.3751474950966</v>
      </c>
      <c r="K24" s="139">
        <v>344.67923172537917</v>
      </c>
      <c r="L24" s="139">
        <v>359.9606654257442</v>
      </c>
      <c r="M24" s="139">
        <v>369.81481677087936</v>
      </c>
      <c r="N24" s="139">
        <v>382.16997785448848</v>
      </c>
      <c r="O24" s="139">
        <v>394.56129809338302</v>
      </c>
      <c r="P24" s="139">
        <v>408.20225642468017</v>
      </c>
      <c r="Q24" s="139">
        <v>422.80577602454144</v>
      </c>
    </row>
    <row r="25" spans="1:17" ht="12" customHeight="1" x14ac:dyDescent="0.25">
      <c r="A25" s="49" t="s">
        <v>133</v>
      </c>
      <c r="B25" s="138">
        <v>14955.139209584182</v>
      </c>
      <c r="C25" s="138">
        <v>15674.594040915568</v>
      </c>
      <c r="D25" s="138">
        <v>16355.10952942706</v>
      </c>
      <c r="E25" s="138">
        <v>17363.636208601158</v>
      </c>
      <c r="F25" s="138">
        <v>18698.357294475536</v>
      </c>
      <c r="G25" s="138">
        <v>20427.815063962014</v>
      </c>
      <c r="H25" s="138">
        <v>21613.553772537591</v>
      </c>
      <c r="I25" s="138">
        <v>22805.253911740325</v>
      </c>
      <c r="J25" s="138">
        <v>23979.288769811425</v>
      </c>
      <c r="K25" s="138">
        <v>24943.987111651746</v>
      </c>
      <c r="L25" s="138">
        <v>26275.953551532879</v>
      </c>
      <c r="M25" s="138">
        <v>26821.287537605524</v>
      </c>
      <c r="N25" s="138">
        <v>27864.386199412758</v>
      </c>
      <c r="O25" s="138">
        <v>29234.085298564882</v>
      </c>
      <c r="P25" s="138">
        <v>31043.709600524595</v>
      </c>
      <c r="Q25" s="138">
        <v>34114.486749770382</v>
      </c>
    </row>
    <row r="26" spans="1:17" s="28" customFormat="1" ht="12" customHeight="1" x14ac:dyDescent="0.25"/>
    <row r="27" spans="1:17" ht="12.95" customHeight="1" x14ac:dyDescent="0.25">
      <c r="A27" s="127" t="s">
        <v>138</v>
      </c>
      <c r="B27" s="129"/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</row>
    <row r="28" spans="1:17" ht="12" customHeight="1" x14ac:dyDescent="0.25">
      <c r="A28" s="88" t="s">
        <v>136</v>
      </c>
      <c r="B28" s="137"/>
      <c r="C28" s="137">
        <v>90.129352418063831</v>
      </c>
      <c r="D28" s="137">
        <v>79.422530398807979</v>
      </c>
      <c r="E28" s="137">
        <v>77.906120726833862</v>
      </c>
      <c r="F28" s="137">
        <v>86.364542664517558</v>
      </c>
      <c r="G28" s="137">
        <v>81.638009824957862</v>
      </c>
      <c r="H28" s="137">
        <v>102.49397172552759</v>
      </c>
      <c r="I28" s="137">
        <v>102.50008854494492</v>
      </c>
      <c r="J28" s="137">
        <v>89.944793942323116</v>
      </c>
      <c r="K28" s="137">
        <v>74.068735622828044</v>
      </c>
      <c r="L28" s="137">
        <v>95.727207805384566</v>
      </c>
      <c r="M28" s="137">
        <v>73.811176044076376</v>
      </c>
      <c r="N28" s="137">
        <v>85.230352703101161</v>
      </c>
      <c r="O28" s="137">
        <v>86.434909158199261</v>
      </c>
      <c r="P28" s="137">
        <v>88.046099274747931</v>
      </c>
      <c r="Q28" s="137">
        <v>91.588120708472488</v>
      </c>
    </row>
    <row r="29" spans="1:17" ht="12" customHeight="1" x14ac:dyDescent="0.25">
      <c r="A29" s="88" t="s">
        <v>135</v>
      </c>
      <c r="B29" s="137"/>
      <c r="C29" s="137">
        <v>2010.354216441016</v>
      </c>
      <c r="D29" s="137">
        <v>2058.2606209678056</v>
      </c>
      <c r="E29" s="137">
        <v>2074.8621279052713</v>
      </c>
      <c r="F29" s="137">
        <v>2114.688469251786</v>
      </c>
      <c r="G29" s="137">
        <v>2206.392796535416</v>
      </c>
      <c r="H29" s="137">
        <v>2210.913731839627</v>
      </c>
      <c r="I29" s="137">
        <v>2210.41712502575</v>
      </c>
      <c r="J29" s="137">
        <v>2261.019868266173</v>
      </c>
      <c r="K29" s="137">
        <v>2379.0095411942038</v>
      </c>
      <c r="L29" s="137">
        <v>2513.6310109934216</v>
      </c>
      <c r="M29" s="137">
        <v>2473.7039746422674</v>
      </c>
      <c r="N29" s="137">
        <v>2644.9174510873954</v>
      </c>
      <c r="O29" s="137">
        <v>2820.2570414985043</v>
      </c>
      <c r="P29" s="137">
        <v>3233.5953668581437</v>
      </c>
      <c r="Q29" s="137">
        <v>3246.7055055318301</v>
      </c>
    </row>
    <row r="30" spans="1:17" ht="12" customHeight="1" x14ac:dyDescent="0.25">
      <c r="A30" s="88" t="s">
        <v>183</v>
      </c>
      <c r="B30" s="137"/>
      <c r="C30" s="137">
        <v>109.67870086262998</v>
      </c>
      <c r="D30" s="137">
        <v>109.21478697486985</v>
      </c>
      <c r="E30" s="137">
        <v>111.26839695186102</v>
      </c>
      <c r="F30" s="137">
        <v>119.41485504274881</v>
      </c>
      <c r="G30" s="137">
        <v>120.54478225153619</v>
      </c>
      <c r="H30" s="137">
        <v>127.95500997653643</v>
      </c>
      <c r="I30" s="137">
        <v>129.89606316566295</v>
      </c>
      <c r="J30" s="137">
        <v>134.61323456067478</v>
      </c>
      <c r="K30" s="137">
        <v>129.50145362102438</v>
      </c>
      <c r="L30" s="137">
        <v>148.16779895645126</v>
      </c>
      <c r="M30" s="137">
        <v>143.92290694303676</v>
      </c>
      <c r="N30" s="137">
        <v>153.79406494319355</v>
      </c>
      <c r="O30" s="137">
        <v>145.43963887849662</v>
      </c>
      <c r="P30" s="137">
        <v>174.87087900040262</v>
      </c>
      <c r="Q30" s="137">
        <v>172.84331020276738</v>
      </c>
    </row>
    <row r="31" spans="1:17" ht="12" customHeight="1" x14ac:dyDescent="0.25">
      <c r="A31" s="88" t="s">
        <v>188</v>
      </c>
      <c r="B31" s="137"/>
      <c r="C31" s="137">
        <v>221.8863825950728</v>
      </c>
      <c r="D31" s="137">
        <v>241.35458793057441</v>
      </c>
      <c r="E31" s="137">
        <v>246.57176494759238</v>
      </c>
      <c r="F31" s="137">
        <v>232.8761050992791</v>
      </c>
      <c r="G31" s="137">
        <v>228.02885539727663</v>
      </c>
      <c r="H31" s="137">
        <v>223.10265233750903</v>
      </c>
      <c r="I31" s="137">
        <v>225.54370222101898</v>
      </c>
      <c r="J31" s="137">
        <v>240.90225173099117</v>
      </c>
      <c r="K31" s="137">
        <v>247.91897884330174</v>
      </c>
      <c r="L31" s="137">
        <v>256.85459868154402</v>
      </c>
      <c r="M31" s="137">
        <v>207.72670637031794</v>
      </c>
      <c r="N31" s="137">
        <v>290.50931797214014</v>
      </c>
      <c r="O31" s="137">
        <v>308.48097012719461</v>
      </c>
      <c r="P31" s="137">
        <v>303.79312934050495</v>
      </c>
      <c r="Q31" s="137">
        <v>316.12691928326592</v>
      </c>
    </row>
    <row r="32" spans="1:17" ht="12" customHeight="1" x14ac:dyDescent="0.25">
      <c r="A32" s="51" t="s">
        <v>134</v>
      </c>
      <c r="B32" s="136"/>
      <c r="C32" s="136">
        <v>25.838678567790744</v>
      </c>
      <c r="D32" s="136">
        <v>27.074711348783865</v>
      </c>
      <c r="E32" s="136">
        <v>29.523788270226678</v>
      </c>
      <c r="F32" s="136">
        <v>32.061062671759892</v>
      </c>
      <c r="G32" s="136">
        <v>32.884880173103447</v>
      </c>
      <c r="H32" s="136">
        <v>38.76170828864997</v>
      </c>
      <c r="I32" s="136">
        <v>36.176504941677322</v>
      </c>
      <c r="J32" s="136">
        <v>30.608828847019467</v>
      </c>
      <c r="K32" s="136">
        <v>22.796224856866171</v>
      </c>
      <c r="L32" s="136">
        <v>26.773574326948612</v>
      </c>
      <c r="M32" s="136">
        <v>21.346291971718777</v>
      </c>
      <c r="N32" s="136">
        <v>23.847301710192696</v>
      </c>
      <c r="O32" s="136">
        <v>23.883460865478149</v>
      </c>
      <c r="P32" s="136">
        <v>25.133098957880691</v>
      </c>
      <c r="Q32" s="136">
        <v>26.095660226444831</v>
      </c>
    </row>
    <row r="33" spans="1:17" ht="12" customHeight="1" x14ac:dyDescent="0.25">
      <c r="A33" s="49" t="s">
        <v>133</v>
      </c>
      <c r="B33" s="135"/>
      <c r="C33" s="135">
        <v>3480.5790154834017</v>
      </c>
      <c r="D33" s="135">
        <v>3552.0846400295909</v>
      </c>
      <c r="E33" s="135">
        <v>3994.9585967529215</v>
      </c>
      <c r="F33" s="135">
        <v>4440.6102801563566</v>
      </c>
      <c r="G33" s="135">
        <v>4959.5825315397351</v>
      </c>
      <c r="H33" s="135">
        <v>4666.3177240589721</v>
      </c>
      <c r="I33" s="135">
        <v>4743.7847792323391</v>
      </c>
      <c r="J33" s="135">
        <v>5168.993454824018</v>
      </c>
      <c r="K33" s="135">
        <v>5405.3086219966735</v>
      </c>
      <c r="L33" s="135">
        <v>6291.5489714208679</v>
      </c>
      <c r="M33" s="135">
        <v>5211.6517101316176</v>
      </c>
      <c r="N33" s="135">
        <v>5786.883441039573</v>
      </c>
      <c r="O33" s="135">
        <v>6538.6925539761405</v>
      </c>
      <c r="P33" s="135">
        <v>7214.9329239563876</v>
      </c>
      <c r="Q33" s="135">
        <v>9362.3261206666411</v>
      </c>
    </row>
    <row r="34" spans="1:17" s="28" customFormat="1" ht="12" customHeight="1" x14ac:dyDescent="0.25"/>
    <row r="35" spans="1:17" ht="12.95" customHeight="1" x14ac:dyDescent="0.25">
      <c r="A35" s="127" t="s">
        <v>137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</row>
    <row r="36" spans="1:17" ht="12" customHeight="1" x14ac:dyDescent="0.25">
      <c r="A36" s="88" t="s">
        <v>136</v>
      </c>
      <c r="B36" s="137"/>
      <c r="C36" s="137">
        <f t="shared" ref="C36:C41" si="19">B20+C28-C20</f>
        <v>60.603472053981818</v>
      </c>
      <c r="D36" s="137">
        <f t="shared" ref="D36:D41" si="20">C20+D28-D20</f>
        <v>60.603472053981704</v>
      </c>
      <c r="E36" s="137">
        <f t="shared" ref="E36:E41" si="21">D20+E28-E20</f>
        <v>60.603472053982159</v>
      </c>
      <c r="F36" s="137">
        <f t="shared" ref="F36:F41" si="22">E20+F28-F20</f>
        <v>60.603472053981477</v>
      </c>
      <c r="G36" s="137">
        <f t="shared" ref="G36:G41" si="23">F20+G28-G20</f>
        <v>60.603472053981704</v>
      </c>
      <c r="H36" s="137">
        <f t="shared" ref="H36:H41" si="24">G20+H28-H20</f>
        <v>60.603472053981932</v>
      </c>
      <c r="I36" s="137">
        <f t="shared" ref="I36:I41" si="25">H20+I28-I20</f>
        <v>60.603472053981932</v>
      </c>
      <c r="J36" s="137">
        <f t="shared" ref="J36:J41" si="26">I20+J28-J20</f>
        <v>60.603472053981704</v>
      </c>
      <c r="K36" s="137">
        <f t="shared" ref="K36:K41" si="27">J20+K28-K20</f>
        <v>60.603472053981704</v>
      </c>
      <c r="L36" s="137">
        <f t="shared" ref="L36:L41" si="28">K20+L28-L20</f>
        <v>60.603472053981704</v>
      </c>
      <c r="M36" s="137">
        <f t="shared" ref="M36:M41" si="29">L20+M28-M20</f>
        <v>60.60347205398125</v>
      </c>
      <c r="N36" s="137">
        <f t="shared" ref="N36:N41" si="30">M20+N28-N20</f>
        <v>60.603472053981932</v>
      </c>
      <c r="O36" s="137">
        <f t="shared" ref="O36:O41" si="31">N20+O28-O20</f>
        <v>60.603472053981932</v>
      </c>
      <c r="P36" s="137">
        <f t="shared" ref="P36:P41" si="32">O20+P28-P20</f>
        <v>60.603472053981704</v>
      </c>
      <c r="Q36" s="137">
        <f t="shared" ref="Q36:Q41" si="33">P20+Q28-Q20</f>
        <v>60.603472053981932</v>
      </c>
    </row>
    <row r="37" spans="1:17" ht="12" customHeight="1" x14ac:dyDescent="0.25">
      <c r="A37" s="88" t="s">
        <v>135</v>
      </c>
      <c r="B37" s="137"/>
      <c r="C37" s="137">
        <f t="shared" si="19"/>
        <v>1804.4541960214483</v>
      </c>
      <c r="D37" s="137">
        <f t="shared" si="20"/>
        <v>1849.5655509219823</v>
      </c>
      <c r="E37" s="137">
        <f t="shared" si="21"/>
        <v>1895.8046896950327</v>
      </c>
      <c r="F37" s="137">
        <f t="shared" si="22"/>
        <v>1943.1998069374113</v>
      </c>
      <c r="G37" s="137">
        <f t="shared" si="23"/>
        <v>2010.3542164410137</v>
      </c>
      <c r="H37" s="137">
        <f t="shared" si="24"/>
        <v>2058.2606209678052</v>
      </c>
      <c r="I37" s="137">
        <f t="shared" si="25"/>
        <v>2074.8621279052713</v>
      </c>
      <c r="J37" s="137">
        <f t="shared" si="26"/>
        <v>2114.6884692517833</v>
      </c>
      <c r="K37" s="137">
        <f t="shared" si="27"/>
        <v>2206.392796535416</v>
      </c>
      <c r="L37" s="137">
        <f t="shared" si="28"/>
        <v>2210.9137318396279</v>
      </c>
      <c r="M37" s="137">
        <f t="shared" si="29"/>
        <v>2210.4171250257477</v>
      </c>
      <c r="N37" s="137">
        <f t="shared" si="30"/>
        <v>2261.0198682661758</v>
      </c>
      <c r="O37" s="137">
        <f t="shared" si="31"/>
        <v>2379.0095411942057</v>
      </c>
      <c r="P37" s="137">
        <f t="shared" si="32"/>
        <v>2513.6310109934184</v>
      </c>
      <c r="Q37" s="137">
        <f t="shared" si="33"/>
        <v>2473.7039746422706</v>
      </c>
    </row>
    <row r="38" spans="1:17" ht="12" customHeight="1" x14ac:dyDescent="0.25">
      <c r="A38" s="88" t="s">
        <v>183</v>
      </c>
      <c r="B38" s="137"/>
      <c r="C38" s="137">
        <f t="shared" si="19"/>
        <v>99.616147743314912</v>
      </c>
      <c r="D38" s="137">
        <f t="shared" si="20"/>
        <v>101.60847069818089</v>
      </c>
      <c r="E38" s="137">
        <f t="shared" si="21"/>
        <v>103.64064011214487</v>
      </c>
      <c r="F38" s="137">
        <f t="shared" si="22"/>
        <v>105.71345291438757</v>
      </c>
      <c r="G38" s="137">
        <f t="shared" si="23"/>
        <v>109.67870086262991</v>
      </c>
      <c r="H38" s="137">
        <f t="shared" si="24"/>
        <v>109.21478697486998</v>
      </c>
      <c r="I38" s="137">
        <f t="shared" si="25"/>
        <v>111.26839695186101</v>
      </c>
      <c r="J38" s="137">
        <f t="shared" si="26"/>
        <v>119.41485504274897</v>
      </c>
      <c r="K38" s="137">
        <f t="shared" si="27"/>
        <v>120.54478225153605</v>
      </c>
      <c r="L38" s="137">
        <f t="shared" si="28"/>
        <v>127.95500997653676</v>
      </c>
      <c r="M38" s="137">
        <f t="shared" si="29"/>
        <v>129.89606316566278</v>
      </c>
      <c r="N38" s="137">
        <f t="shared" si="30"/>
        <v>134.61323456067487</v>
      </c>
      <c r="O38" s="137">
        <f t="shared" si="31"/>
        <v>129.50145362102421</v>
      </c>
      <c r="P38" s="137">
        <f t="shared" si="32"/>
        <v>148.16779895645118</v>
      </c>
      <c r="Q38" s="137">
        <f t="shared" si="33"/>
        <v>143.92290694303676</v>
      </c>
    </row>
    <row r="39" spans="1:17" ht="12" customHeight="1" x14ac:dyDescent="0.25">
      <c r="A39" s="88" t="s">
        <v>188</v>
      </c>
      <c r="B39" s="137"/>
      <c r="C39" s="137">
        <f t="shared" si="19"/>
        <v>188.72313390040972</v>
      </c>
      <c r="D39" s="137">
        <f t="shared" si="20"/>
        <v>191.55398090891686</v>
      </c>
      <c r="E39" s="137">
        <f t="shared" si="21"/>
        <v>194.42729062255012</v>
      </c>
      <c r="F39" s="137">
        <f t="shared" si="22"/>
        <v>197.34369998188822</v>
      </c>
      <c r="G39" s="137">
        <f t="shared" si="23"/>
        <v>200.30385548161667</v>
      </c>
      <c r="H39" s="137">
        <f t="shared" si="24"/>
        <v>203.30841331384045</v>
      </c>
      <c r="I39" s="137">
        <f t="shared" si="25"/>
        <v>206.35803951354865</v>
      </c>
      <c r="J39" s="137">
        <f t="shared" si="26"/>
        <v>209.45341010625179</v>
      </c>
      <c r="K39" s="137">
        <f t="shared" si="27"/>
        <v>212.59521125784568</v>
      </c>
      <c r="L39" s="137">
        <f t="shared" si="28"/>
        <v>215.78413942671204</v>
      </c>
      <c r="M39" s="137">
        <f t="shared" si="29"/>
        <v>221.88638259507388</v>
      </c>
      <c r="N39" s="137">
        <f t="shared" si="30"/>
        <v>241.35458793057478</v>
      </c>
      <c r="O39" s="137">
        <f t="shared" si="31"/>
        <v>246.57176494759233</v>
      </c>
      <c r="P39" s="137">
        <f t="shared" si="32"/>
        <v>232.8761050992789</v>
      </c>
      <c r="Q39" s="137">
        <f t="shared" si="33"/>
        <v>228.02885539727686</v>
      </c>
    </row>
    <row r="40" spans="1:17" ht="12" customHeight="1" x14ac:dyDescent="0.25">
      <c r="A40" s="51" t="s">
        <v>134</v>
      </c>
      <c r="B40" s="136"/>
      <c r="C40" s="136">
        <f t="shared" si="19"/>
        <v>11.492140626583591</v>
      </c>
      <c r="D40" s="136">
        <f t="shared" si="20"/>
        <v>11.492140626583563</v>
      </c>
      <c r="E40" s="136">
        <f t="shared" si="21"/>
        <v>11.49214062658362</v>
      </c>
      <c r="F40" s="136">
        <f t="shared" si="22"/>
        <v>11.492140626583591</v>
      </c>
      <c r="G40" s="136">
        <f t="shared" si="23"/>
        <v>11.492140626583648</v>
      </c>
      <c r="H40" s="136">
        <f t="shared" si="24"/>
        <v>11.492140626583534</v>
      </c>
      <c r="I40" s="136">
        <f t="shared" si="25"/>
        <v>11.492140626583534</v>
      </c>
      <c r="J40" s="136">
        <f t="shared" si="26"/>
        <v>11.492140626583648</v>
      </c>
      <c r="K40" s="136">
        <f t="shared" si="27"/>
        <v>11.492140626583591</v>
      </c>
      <c r="L40" s="136">
        <f t="shared" si="28"/>
        <v>11.492140626583591</v>
      </c>
      <c r="M40" s="136">
        <f t="shared" si="29"/>
        <v>11.492140626583591</v>
      </c>
      <c r="N40" s="136">
        <f t="shared" si="30"/>
        <v>11.492140626583591</v>
      </c>
      <c r="O40" s="136">
        <f t="shared" si="31"/>
        <v>11.492140626583591</v>
      </c>
      <c r="P40" s="136">
        <f t="shared" si="32"/>
        <v>11.492140626583534</v>
      </c>
      <c r="Q40" s="136">
        <f t="shared" si="33"/>
        <v>11.492140626583534</v>
      </c>
    </row>
    <row r="41" spans="1:17" ht="12" customHeight="1" x14ac:dyDescent="0.25">
      <c r="A41" s="49" t="s">
        <v>133</v>
      </c>
      <c r="B41" s="135"/>
      <c r="C41" s="135">
        <f t="shared" si="19"/>
        <v>2761.124184152015</v>
      </c>
      <c r="D41" s="135">
        <f t="shared" si="20"/>
        <v>2871.5691515180988</v>
      </c>
      <c r="E41" s="135">
        <f t="shared" si="21"/>
        <v>2986.4319175788223</v>
      </c>
      <c r="F41" s="135">
        <f t="shared" si="22"/>
        <v>3105.8891942819791</v>
      </c>
      <c r="G41" s="135">
        <f t="shared" si="23"/>
        <v>3230.1247620532558</v>
      </c>
      <c r="H41" s="135">
        <f t="shared" si="24"/>
        <v>3480.5790154833958</v>
      </c>
      <c r="I41" s="135">
        <f t="shared" si="25"/>
        <v>3552.0846400296032</v>
      </c>
      <c r="J41" s="135">
        <f t="shared" si="26"/>
        <v>3994.9585967529165</v>
      </c>
      <c r="K41" s="135">
        <f t="shared" si="27"/>
        <v>4440.6102801563538</v>
      </c>
      <c r="L41" s="135">
        <f t="shared" si="28"/>
        <v>4959.5825315397342</v>
      </c>
      <c r="M41" s="135">
        <f t="shared" si="29"/>
        <v>4666.3177240589721</v>
      </c>
      <c r="N41" s="135">
        <f t="shared" si="30"/>
        <v>4743.7847792323373</v>
      </c>
      <c r="O41" s="135">
        <f t="shared" si="31"/>
        <v>5168.9934548240199</v>
      </c>
      <c r="P41" s="135">
        <f t="shared" si="32"/>
        <v>5405.3086219966754</v>
      </c>
      <c r="Q41" s="135">
        <f t="shared" si="33"/>
        <v>6291.5489714208525</v>
      </c>
    </row>
    <row r="42" spans="1:17" s="28" customFormat="1" ht="12" customHeight="1" x14ac:dyDescent="0.25"/>
    <row r="43" spans="1:17" ht="12.95" customHeight="1" x14ac:dyDescent="0.25">
      <c r="A43" s="127" t="s">
        <v>132</v>
      </c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  <c r="Q43" s="134"/>
    </row>
    <row r="44" spans="1:17" ht="12" customHeight="1" x14ac:dyDescent="0.25">
      <c r="A44" s="88" t="s">
        <v>9</v>
      </c>
      <c r="B44" s="133">
        <v>8759.9999999999964</v>
      </c>
      <c r="C44" s="133">
        <v>8760</v>
      </c>
      <c r="D44" s="133">
        <v>8760</v>
      </c>
      <c r="E44" s="133">
        <v>8759.9999999999982</v>
      </c>
      <c r="F44" s="133">
        <v>8759.9999999999982</v>
      </c>
      <c r="G44" s="133">
        <v>8760</v>
      </c>
      <c r="H44" s="133">
        <v>8760</v>
      </c>
      <c r="I44" s="133">
        <v>8759.9999999999982</v>
      </c>
      <c r="J44" s="133">
        <v>8759.9999999999982</v>
      </c>
      <c r="K44" s="133">
        <v>8760</v>
      </c>
      <c r="L44" s="133">
        <v>8759.9999999999982</v>
      </c>
      <c r="M44" s="133">
        <v>8760</v>
      </c>
      <c r="N44" s="133">
        <v>8759.9999999999964</v>
      </c>
      <c r="O44" s="133">
        <v>8759.9999999999964</v>
      </c>
      <c r="P44" s="133">
        <v>8759.9999999999927</v>
      </c>
      <c r="Q44" s="133">
        <v>8759.9999999999964</v>
      </c>
    </row>
    <row r="45" spans="1:17" ht="12" customHeight="1" x14ac:dyDescent="0.25">
      <c r="A45" s="88" t="s">
        <v>8</v>
      </c>
      <c r="B45" s="133">
        <v>4029.5002618050648</v>
      </c>
      <c r="C45" s="133">
        <v>4029.2852484387327</v>
      </c>
      <c r="D45" s="133">
        <v>4027.91468922378</v>
      </c>
      <c r="E45" s="133">
        <v>4019.9698527435808</v>
      </c>
      <c r="F45" s="133">
        <v>4015.7583860746354</v>
      </c>
      <c r="G45" s="133">
        <v>4010.4543492848943</v>
      </c>
      <c r="H45" s="133">
        <v>4009.5343641441332</v>
      </c>
      <c r="I45" s="133">
        <v>4003.6935970049485</v>
      </c>
      <c r="J45" s="133">
        <v>3996.6124320376061</v>
      </c>
      <c r="K45" s="133">
        <v>3988.1314909362086</v>
      </c>
      <c r="L45" s="133">
        <v>3983.8910607607395</v>
      </c>
      <c r="M45" s="133">
        <v>3974.5360398726561</v>
      </c>
      <c r="N45" s="133">
        <v>3954.7716716510631</v>
      </c>
      <c r="O45" s="133">
        <v>3929.8338860637054</v>
      </c>
      <c r="P45" s="133">
        <v>3899.2830489081794</v>
      </c>
      <c r="Q45" s="133">
        <v>3868.5411435956185</v>
      </c>
    </row>
    <row r="46" spans="1:17" ht="12" customHeight="1" x14ac:dyDescent="0.25">
      <c r="A46" s="88" t="s">
        <v>7</v>
      </c>
      <c r="B46" s="133">
        <v>2535.229325725033</v>
      </c>
      <c r="C46" s="133">
        <v>2552.4651074851181</v>
      </c>
      <c r="D46" s="133">
        <v>2564.289963794718</v>
      </c>
      <c r="E46" s="133">
        <v>2572.9208596916892</v>
      </c>
      <c r="F46" s="133">
        <v>2586.6143559212051</v>
      </c>
      <c r="G46" s="133">
        <v>2597.2741892204808</v>
      </c>
      <c r="H46" s="133">
        <v>2615.2680692642352</v>
      </c>
      <c r="I46" s="133">
        <v>2628.1525942499584</v>
      </c>
      <c r="J46" s="133">
        <v>2638.8089968853601</v>
      </c>
      <c r="K46" s="133">
        <v>2644.2324168060995</v>
      </c>
      <c r="L46" s="133">
        <v>2652.021554338538</v>
      </c>
      <c r="M46" s="133">
        <v>2663.5382514492831</v>
      </c>
      <c r="N46" s="133">
        <v>2671.990664615113</v>
      </c>
      <c r="O46" s="133">
        <v>2679.9709883867686</v>
      </c>
      <c r="P46" s="133">
        <v>2690.3622098710857</v>
      </c>
      <c r="Q46" s="133">
        <v>2700.6460263214772</v>
      </c>
    </row>
    <row r="47" spans="1:17" ht="12" customHeight="1" x14ac:dyDescent="0.25">
      <c r="A47" s="88" t="s">
        <v>39</v>
      </c>
      <c r="B47" s="133">
        <v>8760</v>
      </c>
      <c r="C47" s="133">
        <v>8759.9999999999982</v>
      </c>
      <c r="D47" s="133">
        <v>8759.9999999999982</v>
      </c>
      <c r="E47" s="133">
        <v>8760.0000000000018</v>
      </c>
      <c r="F47" s="133">
        <v>8760</v>
      </c>
      <c r="G47" s="133">
        <v>8760</v>
      </c>
      <c r="H47" s="133">
        <v>8760.0000000000036</v>
      </c>
      <c r="I47" s="133">
        <v>8760.0000000000018</v>
      </c>
      <c r="J47" s="133">
        <v>8760</v>
      </c>
      <c r="K47" s="133">
        <v>8760.0000000000018</v>
      </c>
      <c r="L47" s="133">
        <v>8759.9999999999964</v>
      </c>
      <c r="M47" s="133">
        <v>8759.9999999999982</v>
      </c>
      <c r="N47" s="133">
        <v>8760</v>
      </c>
      <c r="O47" s="133">
        <v>8759.9999999999982</v>
      </c>
      <c r="P47" s="133">
        <v>8760</v>
      </c>
      <c r="Q47" s="133">
        <v>8759.9999999999982</v>
      </c>
    </row>
    <row r="48" spans="1:17" ht="12" customHeight="1" x14ac:dyDescent="0.25">
      <c r="A48" s="51" t="s">
        <v>6</v>
      </c>
      <c r="B48" s="132">
        <v>675.29244457327252</v>
      </c>
      <c r="C48" s="132">
        <v>678.5182369553803</v>
      </c>
      <c r="D48" s="132">
        <v>681.4766078929066</v>
      </c>
      <c r="E48" s="132">
        <v>684.20943446179808</v>
      </c>
      <c r="F48" s="132">
        <v>686.74940604505696</v>
      </c>
      <c r="G48" s="132">
        <v>689.12253759644818</v>
      </c>
      <c r="H48" s="132">
        <v>691.34987686618081</v>
      </c>
      <c r="I48" s="132">
        <v>693.4486975057016</v>
      </c>
      <c r="J48" s="132">
        <v>695.43335353106136</v>
      </c>
      <c r="K48" s="132">
        <v>697.31590444218386</v>
      </c>
      <c r="L48" s="132">
        <v>699.10658120180676</v>
      </c>
      <c r="M48" s="132">
        <v>700.24449042625179</v>
      </c>
      <c r="N48" s="132">
        <v>701.33117890934977</v>
      </c>
      <c r="O48" s="132">
        <v>702.37112941457713</v>
      </c>
      <c r="P48" s="132">
        <v>703.36825801905184</v>
      </c>
      <c r="Q48" s="132">
        <v>704.326005996802</v>
      </c>
    </row>
    <row r="49" spans="1:17" ht="12" customHeight="1" x14ac:dyDescent="0.25">
      <c r="A49" s="49" t="s">
        <v>5</v>
      </c>
      <c r="B49" s="131">
        <v>1672.6028834246777</v>
      </c>
      <c r="C49" s="131">
        <v>1691.1624601177959</v>
      </c>
      <c r="D49" s="131">
        <v>1722.4341832202961</v>
      </c>
      <c r="E49" s="131">
        <v>1751.7134610126716</v>
      </c>
      <c r="F49" s="131">
        <v>1781.0653366960148</v>
      </c>
      <c r="G49" s="131">
        <v>1808.7524366535051</v>
      </c>
      <c r="H49" s="131">
        <v>1832.5569006761089</v>
      </c>
      <c r="I49" s="131">
        <v>1859.200119858265</v>
      </c>
      <c r="J49" s="131">
        <v>1875.9943740374667</v>
      </c>
      <c r="K49" s="131">
        <v>1898.2535302033589</v>
      </c>
      <c r="L49" s="131">
        <v>1921.3161807532242</v>
      </c>
      <c r="M49" s="131">
        <v>1943.6398295823667</v>
      </c>
      <c r="N49" s="131">
        <v>1960.4690872878386</v>
      </c>
      <c r="O49" s="131">
        <v>1977.9861981390827</v>
      </c>
      <c r="P49" s="131">
        <v>1997.8523112216551</v>
      </c>
      <c r="Q49" s="131">
        <v>2018.5609394840967</v>
      </c>
    </row>
    <row r="50" spans="1:17" s="28" customFormat="1" ht="12" customHeight="1" x14ac:dyDescent="0.25"/>
    <row r="51" spans="1:17" ht="12.95" customHeight="1" x14ac:dyDescent="0.25">
      <c r="A51" s="127" t="s">
        <v>131</v>
      </c>
      <c r="B51" s="129"/>
      <c r="C51" s="129"/>
      <c r="D51" s="129"/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29"/>
      <c r="P51" s="129"/>
      <c r="Q51" s="129"/>
    </row>
    <row r="52" spans="1:17" ht="12" customHeight="1" x14ac:dyDescent="0.25">
      <c r="A52" s="88" t="s">
        <v>129</v>
      </c>
      <c r="B52" s="130">
        <f t="shared" ref="B52" si="34">IF(B12=0,0,B12/B20)</f>
        <v>1.9797116993697284</v>
      </c>
      <c r="C52" s="130">
        <f t="shared" ref="C52:Q52" si="35">IF(C12=0,0,C12/C20)</f>
        <v>1.9613015488268146</v>
      </c>
      <c r="D52" s="130">
        <f t="shared" si="35"/>
        <v>1.9447523174037133</v>
      </c>
      <c r="E52" s="130">
        <f t="shared" si="35"/>
        <v>1.9283410661084086</v>
      </c>
      <c r="F52" s="130">
        <f t="shared" si="35"/>
        <v>1.9104902539390045</v>
      </c>
      <c r="G52" s="130">
        <f t="shared" si="35"/>
        <v>1.8933912500141783</v>
      </c>
      <c r="H52" s="130">
        <f t="shared" si="35"/>
        <v>1.8734364421042788</v>
      </c>
      <c r="I52" s="130">
        <f t="shared" si="35"/>
        <v>1.8539477663838067</v>
      </c>
      <c r="J52" s="130">
        <f t="shared" si="35"/>
        <v>1.8363745620035983</v>
      </c>
      <c r="K52" s="130">
        <f t="shared" si="35"/>
        <v>1.8205838289774419</v>
      </c>
      <c r="L52" s="130">
        <f t="shared" si="35"/>
        <v>1.802187013457949</v>
      </c>
      <c r="M52" s="130">
        <f t="shared" si="35"/>
        <v>1.7856509256627655</v>
      </c>
      <c r="N52" s="130">
        <f t="shared" si="35"/>
        <v>1.7673374523029792</v>
      </c>
      <c r="O52" s="130">
        <f t="shared" si="35"/>
        <v>1.7482222870252921</v>
      </c>
      <c r="P52" s="130">
        <f t="shared" si="35"/>
        <v>1.7281723815181107</v>
      </c>
      <c r="Q52" s="130">
        <f t="shared" si="35"/>
        <v>1.7071786894935357</v>
      </c>
    </row>
    <row r="53" spans="1:17" ht="12" customHeight="1" x14ac:dyDescent="0.25">
      <c r="A53" s="88" t="s">
        <v>128</v>
      </c>
      <c r="B53" s="130">
        <f t="shared" ref="B53" si="36">IF(B13=0,0,B13/B21*1000)</f>
        <v>177.56793948430752</v>
      </c>
      <c r="C53" s="130">
        <f t="shared" ref="C53:Q53" si="37">IF(C13=0,0,C13/C21*1000)</f>
        <v>174.54020415177391</v>
      </c>
      <c r="D53" s="130">
        <f t="shared" si="37"/>
        <v>170.61190775484954</v>
      </c>
      <c r="E53" s="130">
        <f t="shared" si="37"/>
        <v>165.80603500967516</v>
      </c>
      <c r="F53" s="130">
        <f t="shared" si="37"/>
        <v>160.07049081661756</v>
      </c>
      <c r="G53" s="130">
        <f t="shared" si="37"/>
        <v>156.32151008070718</v>
      </c>
      <c r="H53" s="130">
        <f t="shared" si="37"/>
        <v>152.64110277248031</v>
      </c>
      <c r="I53" s="130">
        <f t="shared" si="37"/>
        <v>149.15108101498799</v>
      </c>
      <c r="J53" s="130">
        <f t="shared" si="37"/>
        <v>145.76666662804129</v>
      </c>
      <c r="K53" s="130">
        <f t="shared" si="37"/>
        <v>142.19606692158828</v>
      </c>
      <c r="L53" s="130">
        <f t="shared" si="37"/>
        <v>138.51603239707057</v>
      </c>
      <c r="M53" s="130">
        <f t="shared" si="37"/>
        <v>134.35912961223733</v>
      </c>
      <c r="N53" s="130">
        <f t="shared" si="37"/>
        <v>129.16430911094622</v>
      </c>
      <c r="O53" s="130">
        <f t="shared" si="37"/>
        <v>123.20193224319021</v>
      </c>
      <c r="P53" s="130">
        <f t="shared" si="37"/>
        <v>116.01893048214774</v>
      </c>
      <c r="Q53" s="130">
        <f t="shared" si="37"/>
        <v>108.68631106225403</v>
      </c>
    </row>
    <row r="54" spans="1:17" ht="12" customHeight="1" x14ac:dyDescent="0.25">
      <c r="A54" s="88" t="s">
        <v>184</v>
      </c>
      <c r="B54" s="130">
        <f t="shared" ref="B54" si="38">IF(B14=0,0,B14/B22)</f>
        <v>37.86820121460844</v>
      </c>
      <c r="C54" s="130">
        <f t="shared" ref="C54:Q54" si="39">IF(C14=0,0,C14/C22)</f>
        <v>37.34247786509399</v>
      </c>
      <c r="D54" s="130">
        <f t="shared" si="39"/>
        <v>36.490660763343307</v>
      </c>
      <c r="E54" s="130">
        <f t="shared" si="39"/>
        <v>35.335179520046523</v>
      </c>
      <c r="F54" s="130">
        <f t="shared" si="39"/>
        <v>33.880181516069328</v>
      </c>
      <c r="G54" s="130">
        <f t="shared" si="39"/>
        <v>32.726939861924535</v>
      </c>
      <c r="H54" s="130">
        <f t="shared" si="39"/>
        <v>31.743776328398351</v>
      </c>
      <c r="I54" s="130">
        <f t="shared" si="39"/>
        <v>30.798902048175371</v>
      </c>
      <c r="J54" s="130">
        <f t="shared" si="39"/>
        <v>29.860939348003928</v>
      </c>
      <c r="K54" s="130">
        <f t="shared" si="39"/>
        <v>28.829167826469263</v>
      </c>
      <c r="L54" s="130">
        <f t="shared" si="39"/>
        <v>27.651213910689123</v>
      </c>
      <c r="M54" s="130">
        <f t="shared" si="39"/>
        <v>26.534466832619596</v>
      </c>
      <c r="N54" s="130">
        <f t="shared" si="39"/>
        <v>25.379267699411947</v>
      </c>
      <c r="O54" s="130">
        <f t="shared" si="39"/>
        <v>24.317551521688287</v>
      </c>
      <c r="P54" s="130">
        <f t="shared" si="39"/>
        <v>22.992680939064801</v>
      </c>
      <c r="Q54" s="130">
        <f t="shared" si="39"/>
        <v>21.672839940812693</v>
      </c>
    </row>
    <row r="55" spans="1:17" ht="12" customHeight="1" x14ac:dyDescent="0.25">
      <c r="A55" s="88" t="s">
        <v>189</v>
      </c>
      <c r="B55" s="130">
        <f t="shared" ref="B55" si="40">IF(B15=0,0,B15/B23*1000)</f>
        <v>613.9332489993028</v>
      </c>
      <c r="C55" s="130">
        <f t="shared" ref="C55:Q55" si="41">IF(C15=0,0,C15/C23*1000)</f>
        <v>608.40596876573886</v>
      </c>
      <c r="D55" s="130">
        <f t="shared" si="41"/>
        <v>601.63012530675132</v>
      </c>
      <c r="E55" s="130">
        <f t="shared" si="41"/>
        <v>594.36590331996422</v>
      </c>
      <c r="F55" s="130">
        <f t="shared" si="41"/>
        <v>587.17673523821554</v>
      </c>
      <c r="G55" s="130">
        <f t="shared" si="41"/>
        <v>579.76288816513579</v>
      </c>
      <c r="H55" s="130">
        <f t="shared" si="41"/>
        <v>572.11023343329748</v>
      </c>
      <c r="I55" s="130">
        <f t="shared" si="41"/>
        <v>563.78037840624881</v>
      </c>
      <c r="J55" s="130">
        <f t="shared" si="41"/>
        <v>554.52076493322807</v>
      </c>
      <c r="K55" s="130">
        <f t="shared" si="41"/>
        <v>544.20530339809909</v>
      </c>
      <c r="L55" s="130">
        <f t="shared" si="41"/>
        <v>532.79734854374374</v>
      </c>
      <c r="M55" s="130">
        <f t="shared" si="41"/>
        <v>525.49358350927889</v>
      </c>
      <c r="N55" s="130">
        <f t="shared" si="41"/>
        <v>514.86716871870283</v>
      </c>
      <c r="O55" s="130">
        <f t="shared" si="41"/>
        <v>502.1859049101588</v>
      </c>
      <c r="P55" s="130">
        <f t="shared" si="41"/>
        <v>488.29504000724529</v>
      </c>
      <c r="Q55" s="130">
        <f t="shared" si="41"/>
        <v>472.80117664115465</v>
      </c>
    </row>
    <row r="56" spans="1:17" ht="12" customHeight="1" x14ac:dyDescent="0.25">
      <c r="A56" s="51" t="s">
        <v>127</v>
      </c>
      <c r="B56" s="68">
        <f t="shared" ref="B56" si="42">IF(B16=0,0,B16/B24)</f>
        <v>47.079801116703557</v>
      </c>
      <c r="C56" s="68">
        <f t="shared" ref="C56:Q56" si="43">IF(C16=0,0,C16/C24)</f>
        <v>46.716508353926812</v>
      </c>
      <c r="D56" s="68">
        <f t="shared" si="43"/>
        <v>46.351099459057522</v>
      </c>
      <c r="E56" s="68">
        <f t="shared" si="43"/>
        <v>45.971199746428461</v>
      </c>
      <c r="F56" s="68">
        <f t="shared" si="43"/>
        <v>45.585202611390095</v>
      </c>
      <c r="G56" s="68">
        <f t="shared" si="43"/>
        <v>45.203398179518587</v>
      </c>
      <c r="H56" s="68">
        <f t="shared" si="43"/>
        <v>44.79189749037284</v>
      </c>
      <c r="I56" s="68">
        <f t="shared" si="43"/>
        <v>44.415488821583963</v>
      </c>
      <c r="J56" s="68">
        <f t="shared" si="43"/>
        <v>44.087410764948388</v>
      </c>
      <c r="K56" s="68">
        <f t="shared" si="43"/>
        <v>43.805419882146907</v>
      </c>
      <c r="L56" s="68">
        <f t="shared" si="43"/>
        <v>43.472582315016957</v>
      </c>
      <c r="M56" s="68">
        <f t="shared" si="43"/>
        <v>43.172134358656038</v>
      </c>
      <c r="N56" s="68">
        <f t="shared" si="43"/>
        <v>42.825604256607967</v>
      </c>
      <c r="O56" s="68">
        <f t="shared" si="43"/>
        <v>42.458083682441924</v>
      </c>
      <c r="P56" s="68">
        <f t="shared" si="43"/>
        <v>42.058954689472905</v>
      </c>
      <c r="Q56" s="68">
        <f t="shared" si="43"/>
        <v>41.631857024260476</v>
      </c>
    </row>
    <row r="57" spans="1:17" ht="12" customHeight="1" x14ac:dyDescent="0.25">
      <c r="A57" s="49" t="s">
        <v>126</v>
      </c>
      <c r="B57" s="57">
        <f t="shared" ref="B57" si="44">IF(B17=0,0,B17/B25*1000)</f>
        <v>346.64933087672108</v>
      </c>
      <c r="C57" s="57">
        <f t="shared" ref="C57:Q57" si="45">IF(C17=0,0,C17/C25*1000)</f>
        <v>340.72336907455406</v>
      </c>
      <c r="D57" s="57">
        <f t="shared" si="45"/>
        <v>333.64001507676556</v>
      </c>
      <c r="E57" s="57">
        <f t="shared" si="45"/>
        <v>324.65150087558663</v>
      </c>
      <c r="F57" s="57">
        <f t="shared" si="45"/>
        <v>313.40747020062037</v>
      </c>
      <c r="G57" s="57">
        <f t="shared" si="45"/>
        <v>300.85308463426304</v>
      </c>
      <c r="H57" s="57">
        <f t="shared" si="45"/>
        <v>290.97386023252761</v>
      </c>
      <c r="I57" s="57">
        <f t="shared" si="45"/>
        <v>280.64282847643108</v>
      </c>
      <c r="J57" s="57">
        <f t="shared" si="45"/>
        <v>268.44593492441771</v>
      </c>
      <c r="K57" s="57">
        <f t="shared" si="45"/>
        <v>254.86208081743521</v>
      </c>
      <c r="L57" s="57">
        <f t="shared" si="45"/>
        <v>238.16086516153371</v>
      </c>
      <c r="M57" s="57">
        <f t="shared" si="45"/>
        <v>222.83702435750337</v>
      </c>
      <c r="N57" s="57">
        <f t="shared" si="45"/>
        <v>205.46930364569269</v>
      </c>
      <c r="O57" s="57">
        <f t="shared" si="45"/>
        <v>185.54796751586039</v>
      </c>
      <c r="P57" s="57">
        <f t="shared" si="45"/>
        <v>165.13955752043236</v>
      </c>
      <c r="Q57" s="57">
        <f t="shared" si="45"/>
        <v>140.3117344088007</v>
      </c>
    </row>
    <row r="58" spans="1:17" s="28" customFormat="1" ht="12" customHeight="1" x14ac:dyDescent="0.25"/>
    <row r="59" spans="1:17" ht="12.95" customHeight="1" x14ac:dyDescent="0.25">
      <c r="A59" s="127" t="s">
        <v>130</v>
      </c>
      <c r="B59" s="129"/>
      <c r="C59" s="129"/>
      <c r="D59" s="129"/>
      <c r="E59" s="129"/>
      <c r="F59" s="129"/>
      <c r="G59" s="129"/>
      <c r="H59" s="129"/>
      <c r="I59" s="129"/>
      <c r="J59" s="129"/>
      <c r="K59" s="129"/>
      <c r="L59" s="129"/>
      <c r="M59" s="129"/>
      <c r="N59" s="129"/>
      <c r="O59" s="129"/>
      <c r="P59" s="129"/>
      <c r="Q59" s="129"/>
    </row>
    <row r="60" spans="1:17" ht="12" customHeight="1" x14ac:dyDescent="0.25">
      <c r="A60" s="88" t="s">
        <v>129</v>
      </c>
      <c r="B60" s="128"/>
      <c r="C60" s="128">
        <v>1.7756152522979445</v>
      </c>
      <c r="D60" s="128">
        <v>1.7632292058665027</v>
      </c>
      <c r="E60" s="128">
        <v>1.7538564040321376</v>
      </c>
      <c r="F60" s="128">
        <v>1.7450758197224914</v>
      </c>
      <c r="G60" s="128">
        <v>1.7352318069631099</v>
      </c>
      <c r="H60" s="128">
        <v>1.7255992295386937</v>
      </c>
      <c r="I60" s="128">
        <v>1.7145983162707643</v>
      </c>
      <c r="J60" s="128">
        <v>1.7051649403011688</v>
      </c>
      <c r="K60" s="128">
        <v>1.6959723868285466</v>
      </c>
      <c r="L60" s="128">
        <v>1.6822892336252775</v>
      </c>
      <c r="M60" s="128">
        <v>1.666331637600615</v>
      </c>
      <c r="N60" s="128">
        <v>1.6482501031026817</v>
      </c>
      <c r="O60" s="128">
        <v>1.627091782242378</v>
      </c>
      <c r="P60" s="128">
        <v>1.6035701698584246</v>
      </c>
      <c r="Q60" s="128">
        <v>1.5815231555191378</v>
      </c>
    </row>
    <row r="61" spans="1:17" ht="12" customHeight="1" x14ac:dyDescent="0.25">
      <c r="A61" s="88" t="s">
        <v>128</v>
      </c>
      <c r="B61" s="128"/>
      <c r="C61" s="128">
        <v>165.97281618416272</v>
      </c>
      <c r="D61" s="128">
        <v>162.16884684628977</v>
      </c>
      <c r="E61" s="128">
        <v>158.23698337838221</v>
      </c>
      <c r="F61" s="128">
        <v>154.21598633083423</v>
      </c>
      <c r="G61" s="128">
        <v>151.08347665934576</v>
      </c>
      <c r="H61" s="128">
        <v>147.43767323955018</v>
      </c>
      <c r="I61" s="128">
        <v>144.09044164812937</v>
      </c>
      <c r="J61" s="128">
        <v>140.58304724437309</v>
      </c>
      <c r="K61" s="128">
        <v>137.09771486627642</v>
      </c>
      <c r="L61" s="128">
        <v>133.09712233810779</v>
      </c>
      <c r="M61" s="128">
        <v>127.31895769529977</v>
      </c>
      <c r="N61" s="128">
        <v>120.01678878554208</v>
      </c>
      <c r="O61" s="128">
        <v>113.7585669755527</v>
      </c>
      <c r="P61" s="128">
        <v>106.07578123778758</v>
      </c>
      <c r="Q61" s="128">
        <v>97.649940036685408</v>
      </c>
    </row>
    <row r="62" spans="1:17" ht="12" customHeight="1" x14ac:dyDescent="0.25">
      <c r="A62" s="88" t="s">
        <v>184</v>
      </c>
      <c r="B62" s="128"/>
      <c r="C62" s="128">
        <v>35.851939781681445</v>
      </c>
      <c r="D62" s="128">
        <v>34.491484183437187</v>
      </c>
      <c r="E62" s="128">
        <v>33.247362460600932</v>
      </c>
      <c r="F62" s="128">
        <v>32.099746295990805</v>
      </c>
      <c r="G62" s="128">
        <v>31.269185420528949</v>
      </c>
      <c r="H62" s="128">
        <v>30.551167589833479</v>
      </c>
      <c r="I62" s="128">
        <v>29.410626957156669</v>
      </c>
      <c r="J62" s="128">
        <v>28.378313426235731</v>
      </c>
      <c r="K62" s="128">
        <v>27.013151301853586</v>
      </c>
      <c r="L62" s="128">
        <v>26.005863083955926</v>
      </c>
      <c r="M62" s="128">
        <v>24.923365170226784</v>
      </c>
      <c r="N62" s="128">
        <v>23.826433112894627</v>
      </c>
      <c r="O62" s="128">
        <v>22.517404223060474</v>
      </c>
      <c r="P62" s="128">
        <v>21.065706299893364</v>
      </c>
      <c r="Q62" s="128">
        <v>19.660190573464924</v>
      </c>
    </row>
    <row r="63" spans="1:17" ht="12" customHeight="1" x14ac:dyDescent="0.25">
      <c r="A63" s="88" t="s">
        <v>189</v>
      </c>
      <c r="B63" s="128"/>
      <c r="C63" s="128">
        <v>562.79182288786353</v>
      </c>
      <c r="D63" s="128">
        <v>553.75785517984582</v>
      </c>
      <c r="E63" s="128">
        <v>547.844400040501</v>
      </c>
      <c r="F63" s="128">
        <v>543.3245046324829</v>
      </c>
      <c r="G63" s="128">
        <v>538.55969483033266</v>
      </c>
      <c r="H63" s="128">
        <v>534.13543974119943</v>
      </c>
      <c r="I63" s="128">
        <v>527.01207016428941</v>
      </c>
      <c r="J63" s="128">
        <v>519.41680656811297</v>
      </c>
      <c r="K63" s="128">
        <v>508.77191739512051</v>
      </c>
      <c r="L63" s="128">
        <v>497.74289430346698</v>
      </c>
      <c r="M63" s="128">
        <v>482.17838189931672</v>
      </c>
      <c r="N63" s="128">
        <v>461.18564597214163</v>
      </c>
      <c r="O63" s="128">
        <v>440.0187624583279</v>
      </c>
      <c r="P63" s="128">
        <v>417.90672645612329</v>
      </c>
      <c r="Q63" s="128">
        <v>396.09475377524848</v>
      </c>
    </row>
    <row r="64" spans="1:17" ht="12" customHeight="1" x14ac:dyDescent="0.25">
      <c r="A64" s="51" t="s">
        <v>127</v>
      </c>
      <c r="B64" s="50"/>
      <c r="C64" s="50">
        <v>44.454389526721506</v>
      </c>
      <c r="D64" s="50">
        <v>44.140255325972056</v>
      </c>
      <c r="E64" s="50">
        <v>43.799467238033323</v>
      </c>
      <c r="F64" s="50">
        <v>43.468130592282556</v>
      </c>
      <c r="G64" s="50">
        <v>43.062070570706304</v>
      </c>
      <c r="H64" s="50">
        <v>42.685551120725926</v>
      </c>
      <c r="I64" s="50">
        <v>42.248901746431891</v>
      </c>
      <c r="J64" s="50">
        <v>41.842557353158327</v>
      </c>
      <c r="K64" s="50">
        <v>41.332242727260834</v>
      </c>
      <c r="L64" s="50">
        <v>40.736020872262351</v>
      </c>
      <c r="M64" s="50">
        <v>40.209465691144167</v>
      </c>
      <c r="N64" s="50">
        <v>39.501868154789939</v>
      </c>
      <c r="O64" s="50">
        <v>38.801080055907995</v>
      </c>
      <c r="P64" s="50">
        <v>38.088868050592538</v>
      </c>
      <c r="Q64" s="50">
        <v>37.350160755694986</v>
      </c>
    </row>
    <row r="65" spans="1:17" ht="12" customHeight="1" x14ac:dyDescent="0.25">
      <c r="A65" s="49" t="s">
        <v>126</v>
      </c>
      <c r="B65" s="48"/>
      <c r="C65" s="48">
        <v>319.96209144393458</v>
      </c>
      <c r="D65" s="48">
        <v>312.89964543588019</v>
      </c>
      <c r="E65" s="48">
        <v>304.2975696232528</v>
      </c>
      <c r="F65" s="48">
        <v>292.69146125522394</v>
      </c>
      <c r="G65" s="48">
        <v>283.34782136192257</v>
      </c>
      <c r="H65" s="48">
        <v>269.34757034589614</v>
      </c>
      <c r="I65" s="48">
        <v>257.72623942622624</v>
      </c>
      <c r="J65" s="48">
        <v>242.3426985168629</v>
      </c>
      <c r="K65" s="48">
        <v>225.6786177433026</v>
      </c>
      <c r="L65" s="48">
        <v>207.56641690734551</v>
      </c>
      <c r="M65" s="48">
        <v>187.22153153098861</v>
      </c>
      <c r="N65" s="48">
        <v>167.81017732326382</v>
      </c>
      <c r="O65" s="48">
        <v>145.55156019766292</v>
      </c>
      <c r="P65" s="48">
        <v>127.80187229681889</v>
      </c>
      <c r="Q65" s="48">
        <v>103.18296985675212</v>
      </c>
    </row>
    <row r="66" spans="1:17" s="28" customFormat="1" ht="12" customHeight="1" x14ac:dyDescent="0.25"/>
    <row r="67" spans="1:17" ht="12.95" customHeight="1" x14ac:dyDescent="0.25">
      <c r="A67" s="127" t="s">
        <v>125</v>
      </c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</row>
    <row r="68" spans="1:17" ht="12" customHeight="1" x14ac:dyDescent="0.25">
      <c r="A68" s="88" t="s">
        <v>124</v>
      </c>
      <c r="B68" s="125">
        <f>1000000*B20/SER_summary!B$8</f>
        <v>265.7895448616502</v>
      </c>
      <c r="C68" s="125">
        <f>1000000*C20/SER_summary!C$8</f>
        <v>269.67076604101658</v>
      </c>
      <c r="D68" s="125">
        <f>1000000*D20/SER_summary!D$8</f>
        <v>272.72821065085611</v>
      </c>
      <c r="E68" s="125">
        <f>1000000*E20/SER_summary!E$8</f>
        <v>276.18917936636865</v>
      </c>
      <c r="F68" s="125">
        <f>1000000*F20/SER_summary!F$8</f>
        <v>279.48227524452801</v>
      </c>
      <c r="G68" s="125">
        <f>1000000*G20/SER_summary!G$8</f>
        <v>282.33988346267591</v>
      </c>
      <c r="H68" s="125">
        <f>1000000*H20/SER_summary!H$8</f>
        <v>286.12409208248704</v>
      </c>
      <c r="I68" s="125">
        <f>1000000*I20/SER_summary!I$8</f>
        <v>289.99760423940182</v>
      </c>
      <c r="J68" s="125">
        <f>1000000*J20/SER_summary!J$8</f>
        <v>293.84409637512226</v>
      </c>
      <c r="K68" s="125">
        <f>1000000*K20/SER_summary!K$8</f>
        <v>298.6479571811733</v>
      </c>
      <c r="L68" s="125">
        <f>1000000*L20/SER_summary!L$8</f>
        <v>304.60009087108995</v>
      </c>
      <c r="M68" s="125">
        <f>1000000*M20/SER_summary!M$8</f>
        <v>308.24822307962137</v>
      </c>
      <c r="N68" s="125">
        <f>1000000*N20/SER_summary!N$8</f>
        <v>312.3231917248952</v>
      </c>
      <c r="O68" s="125">
        <f>1000000*O20/SER_summary!O$8</f>
        <v>317.16568455944281</v>
      </c>
      <c r="P68" s="125">
        <f>1000000*P20/SER_summary!P$8</f>
        <v>321.65346998692888</v>
      </c>
      <c r="Q68" s="125">
        <f>1000000*Q20/SER_summary!Q$8</f>
        <v>326.1154892150239</v>
      </c>
    </row>
    <row r="69" spans="1:17" ht="12" customHeight="1" x14ac:dyDescent="0.25">
      <c r="A69" s="88" t="s">
        <v>123</v>
      </c>
      <c r="B69" s="125">
        <f>1000*B21/SER_summary!B$3</f>
        <v>9.1196535243621146E-2</v>
      </c>
      <c r="C69" s="125">
        <f>1000*C21/SER_summary!C$3</f>
        <v>9.3593086759243382E-2</v>
      </c>
      <c r="D69" s="125">
        <f>1000*D21/SER_summary!D$3</f>
        <v>9.5919331574088051E-2</v>
      </c>
      <c r="E69" s="125">
        <f>1000*E21/SER_summary!E$3</f>
        <v>9.797676344931143E-2</v>
      </c>
      <c r="F69" s="125">
        <f>1000*F21/SER_summary!F$3</f>
        <v>0.10006056262408509</v>
      </c>
      <c r="G69" s="125">
        <f>1000*G21/SER_summary!G$3</f>
        <v>0.10247414562558367</v>
      </c>
      <c r="H69" s="125">
        <f>1000*H21/SER_summary!H$3</f>
        <v>0.10440400843727593</v>
      </c>
      <c r="I69" s="125">
        <f>1000*I21/SER_summary!I$3</f>
        <v>0.1062069137593693</v>
      </c>
      <c r="J69" s="125">
        <f>1000*J21/SER_summary!J$3</f>
        <v>0.10811210615607629</v>
      </c>
      <c r="K69" s="125">
        <f>1000*K21/SER_summary!K$3</f>
        <v>0.11050121860310655</v>
      </c>
      <c r="L69" s="125">
        <f>1000*L21/SER_summary!L$3</f>
        <v>0.11447211713827847</v>
      </c>
      <c r="M69" s="125">
        <f>1000*M21/SER_summary!M$3</f>
        <v>0.12000893264335791</v>
      </c>
      <c r="N69" s="125">
        <f>1000*N21/SER_summary!N$3</f>
        <v>0.12462994772572544</v>
      </c>
      <c r="O69" s="125">
        <f>1000*O21/SER_summary!O$3</f>
        <v>0.12980654772595401</v>
      </c>
      <c r="P69" s="125">
        <f>1000*P21/SER_summary!P$3</f>
        <v>0.13832889407565427</v>
      </c>
      <c r="Q69" s="125">
        <f>1000*Q21/SER_summary!Q$3</f>
        <v>0.14711622798331783</v>
      </c>
    </row>
    <row r="70" spans="1:17" ht="12" customHeight="1" x14ac:dyDescent="0.25">
      <c r="A70" s="88" t="s">
        <v>185</v>
      </c>
      <c r="B70" s="125">
        <f>1000000*B22/SER_summary!B$8</f>
        <v>112.54257094561132</v>
      </c>
      <c r="C70" s="125">
        <f>1000000*C22/SER_summary!C$8</f>
        <v>113.52758195604919</v>
      </c>
      <c r="D70" s="125">
        <f>1000000*D22/SER_summary!D$8</f>
        <v>114.73000004565701</v>
      </c>
      <c r="E70" s="125">
        <f>1000000*E22/SER_summary!E$8</f>
        <v>116.27903668667916</v>
      </c>
      <c r="F70" s="125">
        <f>1000000*F22/SER_summary!F$8</f>
        <v>118.41764980832693</v>
      </c>
      <c r="G70" s="125">
        <f>1000000*G22/SER_summary!G$8</f>
        <v>120.13817837763816</v>
      </c>
      <c r="H70" s="125">
        <f>1000000*H22/SER_summary!H$8</f>
        <v>121.9814279158678</v>
      </c>
      <c r="I70" s="125">
        <f>1000000*I22/SER_summary!I$8</f>
        <v>123.82336706463204</v>
      </c>
      <c r="J70" s="125">
        <f>1000000*J22/SER_summary!J$8</f>
        <v>126.12220852244559</v>
      </c>
      <c r="K70" s="125">
        <f>1000000*K22/SER_summary!K$8</f>
        <v>128.96912552575665</v>
      </c>
      <c r="L70" s="125">
        <f>1000000*L22/SER_summary!L$8</f>
        <v>132.77495304370652</v>
      </c>
      <c r="M70" s="125">
        <f>1000000*M22/SER_summary!M$8</f>
        <v>136.39305168212769</v>
      </c>
      <c r="N70" s="125">
        <f>1000000*N22/SER_summary!N$8</f>
        <v>140.21484340050245</v>
      </c>
      <c r="O70" s="125">
        <f>1000000*O22/SER_summary!O$8</f>
        <v>143.44196050658906</v>
      </c>
      <c r="P70" s="125">
        <f>1000000*P22/SER_summary!P$8</f>
        <v>148.91526580661929</v>
      </c>
      <c r="Q70" s="125">
        <f>1000000*Q22/SER_summary!Q$8</f>
        <v>154.46098819943876</v>
      </c>
    </row>
    <row r="71" spans="1:17" ht="12" customHeight="1" x14ac:dyDescent="0.25">
      <c r="A71" s="88" t="s">
        <v>190</v>
      </c>
      <c r="B71" s="125">
        <f>1000*B23/SER_summary!B$3</f>
        <v>2.4583322145437212E-2</v>
      </c>
      <c r="C71" s="125">
        <f>1000*C23/SER_summary!C$3</f>
        <v>2.4957766882822828E-2</v>
      </c>
      <c r="D71" s="125">
        <f>1000*D23/SER_summary!D$3</f>
        <v>2.5507122131600661E-2</v>
      </c>
      <c r="E71" s="125">
        <f>1000*E23/SER_summary!E$3</f>
        <v>2.6109112997456881E-2</v>
      </c>
      <c r="F71" s="125">
        <f>1000*F23/SER_summary!F$3</f>
        <v>2.6541228150734161E-2</v>
      </c>
      <c r="G71" s="125">
        <f>1000*G23/SER_summary!G$3</f>
        <v>2.6887200998234453E-2</v>
      </c>
      <c r="H71" s="125">
        <f>1000*H23/SER_summary!H$3</f>
        <v>2.7147811498953345E-2</v>
      </c>
      <c r="I71" s="125">
        <f>1000*I23/SER_summary!I$3</f>
        <v>2.7421483191867203E-2</v>
      </c>
      <c r="J71" s="125">
        <f>1000*J23/SER_summary!J$3</f>
        <v>2.7836364181459409E-2</v>
      </c>
      <c r="K71" s="125">
        <f>1000*K23/SER_summary!K$3</f>
        <v>2.8340276229738139E-2</v>
      </c>
      <c r="L71" s="125">
        <f>1000*L23/SER_summary!L$3</f>
        <v>2.8911670246264183E-2</v>
      </c>
      <c r="M71" s="125">
        <f>1000*M23/SER_summary!M$3</f>
        <v>2.9304658307653893E-2</v>
      </c>
      <c r="N71" s="125">
        <f>1000*N23/SER_summary!N$3</f>
        <v>2.9877974322756674E-2</v>
      </c>
      <c r="O71" s="125">
        <f>1000*O23/SER_summary!O$3</f>
        <v>3.0574138202420043E-2</v>
      </c>
      <c r="P71" s="125">
        <f>1000*P23/SER_summary!P$3</f>
        <v>3.1359919811048097E-2</v>
      </c>
      <c r="Q71" s="125">
        <f>1000*Q23/SER_summary!Q$3</f>
        <v>3.2278802088637044E-2</v>
      </c>
    </row>
    <row r="72" spans="1:17" ht="12" customHeight="1" x14ac:dyDescent="0.25">
      <c r="A72" s="51" t="s">
        <v>122</v>
      </c>
      <c r="B72" s="124">
        <f>1000000*B24/SER_summary!B$8</f>
        <v>47.251173124386717</v>
      </c>
      <c r="C72" s="124">
        <f>1000000*C24/SER_summary!C$8</f>
        <v>50.396510278719624</v>
      </c>
      <c r="D72" s="124">
        <f>1000000*D24/SER_summary!D$8</f>
        <v>54.200343667272769</v>
      </c>
      <c r="E72" s="124">
        <f>1000000*E24/SER_summary!E$8</f>
        <v>58.781155869083136</v>
      </c>
      <c r="F72" s="124">
        <f>1000000*F24/SER_summary!F$8</f>
        <v>63.455702195018475</v>
      </c>
      <c r="G72" s="124">
        <f>1000000*G24/SER_summary!G$8</f>
        <v>68.440176797984719</v>
      </c>
      <c r="H72" s="124">
        <f>1000000*H24/SER_summary!H$8</f>
        <v>73.714339471073217</v>
      </c>
      <c r="I72" s="124">
        <f>1000000*I24/SER_summary!I$8</f>
        <v>78.167343008376122</v>
      </c>
      <c r="J72" s="124">
        <f>1000000*J24/SER_summary!J$8</f>
        <v>81.959580623248186</v>
      </c>
      <c r="K72" s="124">
        <f>1000000*K24/SER_summary!K$8</f>
        <v>85.164549854309598</v>
      </c>
      <c r="L72" s="124">
        <f>1000000*L24/SER_summary!L$8</f>
        <v>88.151330263255588</v>
      </c>
      <c r="M72" s="124">
        <f>1000000*M24/SER_summary!M$8</f>
        <v>90.68623201680893</v>
      </c>
      <c r="N72" s="124">
        <f>1000000*N24/SER_summary!N$8</f>
        <v>93.130320676665264</v>
      </c>
      <c r="O72" s="124">
        <f>1000000*O24/SER_summary!O$8</f>
        <v>95.711668938588403</v>
      </c>
      <c r="P72" s="124">
        <f>1000000*P24/SER_summary!P$8</f>
        <v>98.357352261861834</v>
      </c>
      <c r="Q72" s="124">
        <f>1000000*Q24/SER_summary!Q$8</f>
        <v>100.94630291758557</v>
      </c>
    </row>
    <row r="73" spans="1:17" ht="12" customHeight="1" x14ac:dyDescent="0.25">
      <c r="A73" s="49" t="s">
        <v>121</v>
      </c>
      <c r="B73" s="123">
        <f>1000*B25/SER_summary!B$3</f>
        <v>0.18201687805419844</v>
      </c>
      <c r="C73" s="123">
        <f>1000*C25/SER_summary!C$3</f>
        <v>0.19055047038818315</v>
      </c>
      <c r="D73" s="123">
        <f>1000*D25/SER_summary!D$3</f>
        <v>0.19838729048707301</v>
      </c>
      <c r="E73" s="123">
        <f>1000*E25/SER_summary!E$3</f>
        <v>0.21037478377614846</v>
      </c>
      <c r="F73" s="123">
        <f>1000*F25/SER_summary!F$3</f>
        <v>0.22655978084432019</v>
      </c>
      <c r="G73" s="123">
        <f>1000*G25/SER_summary!G$3</f>
        <v>0.24760733145863761</v>
      </c>
      <c r="H73" s="123">
        <f>1000*H25/SER_summary!H$3</f>
        <v>0.26217951773981873</v>
      </c>
      <c r="I73" s="123">
        <f>1000*I25/SER_summary!I$3</f>
        <v>0.27704889697305035</v>
      </c>
      <c r="J73" s="123">
        <f>1000*J25/SER_summary!J$3</f>
        <v>0.2916555536459981</v>
      </c>
      <c r="K73" s="123">
        <f>1000*K25/SER_summary!K$3</f>
        <v>0.3041862249866546</v>
      </c>
      <c r="L73" s="123">
        <f>1000*L25/SER_summary!L$3</f>
        <v>0.32121306324754439</v>
      </c>
      <c r="M73" s="123">
        <f>1000*M25/SER_summary!M$3</f>
        <v>0.33433803452461019</v>
      </c>
      <c r="N73" s="123">
        <f>1000*N25/SER_summary!N$3</f>
        <v>0.34688304062987779</v>
      </c>
      <c r="O73" s="123">
        <f>1000*O25/SER_summary!O$3</f>
        <v>0.36304924634982683</v>
      </c>
      <c r="P73" s="123">
        <f>1000*P25/SER_summary!P$3</f>
        <v>0.38435910263176887</v>
      </c>
      <c r="Q73" s="123">
        <f>1000*Q25/SER_summary!Q$3</f>
        <v>0.42014189112374656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1446.1788169386687</v>
      </c>
      <c r="C3" s="154">
        <v>1476.3566482824597</v>
      </c>
      <c r="D3" s="154">
        <v>1491.4711009467235</v>
      </c>
      <c r="E3" s="154">
        <v>1504.0211339104005</v>
      </c>
      <c r="F3" s="154">
        <v>1527.1758587539512</v>
      </c>
      <c r="G3" s="154">
        <v>1543.511316701946</v>
      </c>
      <c r="H3" s="154">
        <v>1586.3670410473644</v>
      </c>
      <c r="I3" s="154">
        <v>1628.3812325865081</v>
      </c>
      <c r="J3" s="154">
        <v>1653.5384140055262</v>
      </c>
      <c r="K3" s="154">
        <v>1657.7882139665298</v>
      </c>
      <c r="L3" s="154">
        <v>1688.7237734594178</v>
      </c>
      <c r="M3" s="154">
        <v>1690.9962802855944</v>
      </c>
      <c r="N3" s="154">
        <v>1706.442823400138</v>
      </c>
      <c r="O3" s="154">
        <v>1722.0073372362112</v>
      </c>
      <c r="P3" s="154">
        <v>1737.9866269651006</v>
      </c>
      <c r="Q3" s="154">
        <v>1756.7236929047667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1919.6384423631059</v>
      </c>
      <c r="C5" s="143">
        <v>1959.6960925486621</v>
      </c>
      <c r="D5" s="143">
        <v>1979.7588151039658</v>
      </c>
      <c r="E5" s="143">
        <v>1996.41756120633</v>
      </c>
      <c r="F5" s="143">
        <v>2027.1528336438776</v>
      </c>
      <c r="G5" s="143">
        <v>2048.8363023016173</v>
      </c>
      <c r="H5" s="143">
        <v>2105.7224182958544</v>
      </c>
      <c r="I5" s="143">
        <v>2161.4914948849269</v>
      </c>
      <c r="J5" s="143">
        <v>2194.8848014302944</v>
      </c>
      <c r="K5" s="143">
        <v>2200.5259291262214</v>
      </c>
      <c r="L5" s="143">
        <v>2241.5893775345362</v>
      </c>
      <c r="M5" s="143">
        <v>2244.6058727375948</v>
      </c>
      <c r="N5" s="143">
        <v>2265.1094077202652</v>
      </c>
      <c r="O5" s="143">
        <v>2285.7695354627431</v>
      </c>
      <c r="P5" s="143">
        <v>2306.9802311844301</v>
      </c>
      <c r="Q5" s="143">
        <v>2331.8515622076661</v>
      </c>
    </row>
    <row r="6" spans="1:17" ht="12" customHeight="1" x14ac:dyDescent="0.25">
      <c r="A6" s="153" t="str">
        <f>"Penetration factor "&amp;MID('SER_se-appl'!A68,FIND("(",'SER_se-appl'!A68),100)</f>
        <v>Penetration factor (sqm per building cell)</v>
      </c>
      <c r="B6" s="152">
        <f>1000000*B8/SER_summary!B$8</f>
        <v>265.7895448616502</v>
      </c>
      <c r="C6" s="152">
        <f>1000000*C8/SER_summary!C$8</f>
        <v>269.67076604101658</v>
      </c>
      <c r="D6" s="152">
        <f>1000000*D8/SER_summary!D$8</f>
        <v>272.72821065085611</v>
      </c>
      <c r="E6" s="152">
        <f>1000000*E8/SER_summary!E$8</f>
        <v>276.18917936636865</v>
      </c>
      <c r="F6" s="152">
        <f>1000000*F8/SER_summary!F$8</f>
        <v>279.48227524452801</v>
      </c>
      <c r="G6" s="152">
        <f>1000000*G8/SER_summary!G$8</f>
        <v>282.33988346267591</v>
      </c>
      <c r="H6" s="152">
        <f>1000000*H8/SER_summary!H$8</f>
        <v>286.12409208248704</v>
      </c>
      <c r="I6" s="152">
        <f>1000000*I8/SER_summary!I$8</f>
        <v>289.99760423940182</v>
      </c>
      <c r="J6" s="152">
        <f>1000000*J8/SER_summary!J$8</f>
        <v>293.84409637512226</v>
      </c>
      <c r="K6" s="152">
        <f>1000000*K8/SER_summary!K$8</f>
        <v>298.6479571811733</v>
      </c>
      <c r="L6" s="152">
        <f>1000000*L8/SER_summary!L$8</f>
        <v>304.60009087108995</v>
      </c>
      <c r="M6" s="152">
        <f>1000000*M8/SER_summary!M$8</f>
        <v>308.24822307962137</v>
      </c>
      <c r="N6" s="152">
        <f>1000000*N8/SER_summary!N$8</f>
        <v>312.3231917248952</v>
      </c>
      <c r="O6" s="152">
        <f>1000000*O8/SER_summary!O$8</f>
        <v>317.16568455944281</v>
      </c>
      <c r="P6" s="152">
        <f>1000000*P8/SER_summary!P$8</f>
        <v>321.65346998692888</v>
      </c>
      <c r="Q6" s="152">
        <f>1000000*Q8/SER_summary!Q$8</f>
        <v>326.1154892150239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"&amp;MID('SER_se-appl'!A20,FIND("(",'SER_se-appl'!A20),100)</f>
        <v>Stock of appliances (serviced mio m2)</v>
      </c>
      <c r="B8" s="62">
        <v>969.65555286370852</v>
      </c>
      <c r="C8" s="62">
        <v>999.18143322779054</v>
      </c>
      <c r="D8" s="62">
        <v>1018.0004915726167</v>
      </c>
      <c r="E8" s="62">
        <v>1035.3031402454685</v>
      </c>
      <c r="F8" s="62">
        <v>1061.0642108560046</v>
      </c>
      <c r="G8" s="62">
        <v>1082.0987486269808</v>
      </c>
      <c r="H8" s="62">
        <v>1123.9892482985265</v>
      </c>
      <c r="I8" s="62">
        <v>1165.8858647894895</v>
      </c>
      <c r="J8" s="62">
        <v>1195.2271866778308</v>
      </c>
      <c r="K8" s="62">
        <v>1208.692450246677</v>
      </c>
      <c r="L8" s="62">
        <v>1243.8161859980798</v>
      </c>
      <c r="M8" s="62">
        <v>1257.0238899881749</v>
      </c>
      <c r="N8" s="62">
        <v>1281.650770637294</v>
      </c>
      <c r="O8" s="62">
        <v>1307.4822077415113</v>
      </c>
      <c r="P8" s="62">
        <v>1334.9248349622776</v>
      </c>
      <c r="Q8" s="62">
        <v>1365.9094836167681</v>
      </c>
    </row>
    <row r="9" spans="1:17" ht="12.95" customHeight="1" x14ac:dyDescent="0.25">
      <c r="A9" s="151" t="str">
        <f>"Number of new appliances "&amp;MID('SER_se-appl'!A28,FIND("(",'SER_se-appl'!A28),100)</f>
        <v>Number of new appliances (serviced mio m2)</v>
      </c>
      <c r="B9" s="150"/>
      <c r="C9" s="150">
        <v>90.129352418063831</v>
      </c>
      <c r="D9" s="150">
        <v>79.422530398807979</v>
      </c>
      <c r="E9" s="150">
        <v>77.906120726833862</v>
      </c>
      <c r="F9" s="150">
        <v>86.364542664517558</v>
      </c>
      <c r="G9" s="150">
        <v>81.638009824957862</v>
      </c>
      <c r="H9" s="150">
        <v>102.49397172552759</v>
      </c>
      <c r="I9" s="150">
        <v>102.50008854494492</v>
      </c>
      <c r="J9" s="150">
        <v>89.944793942323116</v>
      </c>
      <c r="K9" s="150">
        <v>74.068735622828044</v>
      </c>
      <c r="L9" s="150">
        <v>95.727207805384566</v>
      </c>
      <c r="M9" s="150">
        <v>73.811176044076376</v>
      </c>
      <c r="N9" s="150">
        <v>85.230352703101161</v>
      </c>
      <c r="O9" s="150">
        <v>86.434909158199261</v>
      </c>
      <c r="P9" s="150">
        <v>88.046099274747931</v>
      </c>
      <c r="Q9" s="150">
        <v>91.588120708472488</v>
      </c>
    </row>
    <row r="10" spans="1:17" ht="12" customHeight="1" x14ac:dyDescent="0.25">
      <c r="A10" s="142" t="str">
        <f>"Number of replaced appliances "&amp;MID('SER_se-appl'!A36,FIND("(",'SER_se-appl'!A36),100)</f>
        <v>Number of replaced appliances (serviced mio m2)</v>
      </c>
      <c r="B10" s="149"/>
      <c r="C10" s="149">
        <f>B8+C9-C8</f>
        <v>60.603472053981818</v>
      </c>
      <c r="D10" s="149">
        <f t="shared" ref="D10:Q10" si="0">C8+D9-D8</f>
        <v>60.603472053981704</v>
      </c>
      <c r="E10" s="149">
        <f t="shared" si="0"/>
        <v>60.603472053982159</v>
      </c>
      <c r="F10" s="149">
        <f t="shared" si="0"/>
        <v>60.603472053981477</v>
      </c>
      <c r="G10" s="149">
        <f t="shared" si="0"/>
        <v>60.603472053981704</v>
      </c>
      <c r="H10" s="149">
        <f t="shared" si="0"/>
        <v>60.603472053981932</v>
      </c>
      <c r="I10" s="149">
        <f t="shared" si="0"/>
        <v>60.603472053981932</v>
      </c>
      <c r="J10" s="149">
        <f t="shared" si="0"/>
        <v>60.603472053981704</v>
      </c>
      <c r="K10" s="149">
        <f t="shared" si="0"/>
        <v>60.603472053981704</v>
      </c>
      <c r="L10" s="149">
        <f t="shared" si="0"/>
        <v>60.603472053981704</v>
      </c>
      <c r="M10" s="149">
        <f t="shared" si="0"/>
        <v>60.60347205398125</v>
      </c>
      <c r="N10" s="149">
        <f t="shared" si="0"/>
        <v>60.603472053981932</v>
      </c>
      <c r="O10" s="149">
        <f t="shared" si="0"/>
        <v>60.603472053981932</v>
      </c>
      <c r="P10" s="149">
        <f t="shared" si="0"/>
        <v>60.603472053981704</v>
      </c>
      <c r="Q10" s="149">
        <f t="shared" si="0"/>
        <v>60.603472053981932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8759.9999999999964</v>
      </c>
      <c r="C12" s="146">
        <v>8760</v>
      </c>
      <c r="D12" s="146">
        <v>8760</v>
      </c>
      <c r="E12" s="146">
        <v>8759.9999999999982</v>
      </c>
      <c r="F12" s="146">
        <v>8759.9999999999982</v>
      </c>
      <c r="G12" s="146">
        <v>8760</v>
      </c>
      <c r="H12" s="146">
        <v>8760</v>
      </c>
      <c r="I12" s="146">
        <v>8759.9999999999982</v>
      </c>
      <c r="J12" s="146">
        <v>8759.9999999999982</v>
      </c>
      <c r="K12" s="146">
        <v>8760</v>
      </c>
      <c r="L12" s="146">
        <v>8759.9999999999982</v>
      </c>
      <c r="M12" s="146">
        <v>8760</v>
      </c>
      <c r="N12" s="146">
        <v>8759.9999999999964</v>
      </c>
      <c r="O12" s="146">
        <v>8759.9999999999964</v>
      </c>
      <c r="P12" s="146">
        <v>8759.9999999999927</v>
      </c>
      <c r="Q12" s="146">
        <v>8759.9999999999964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"&amp;MID('SER_se-appl'!A52,FIND("(",'SER_se-appl'!A52),100)</f>
        <v>W per appliance in average operating mode (W per serviced m2)</v>
      </c>
      <c r="B14" s="143">
        <f>IF(B5=0,0,B5/B8)</f>
        <v>1.9797116993697284</v>
      </c>
      <c r="C14" s="143">
        <f>IF(C5=0,0,C5/C8)</f>
        <v>1.9613015488268146</v>
      </c>
      <c r="D14" s="143">
        <f t="shared" ref="D14:Q14" si="1">IF(D5=0,0,D5/D8)</f>
        <v>1.9447523174037133</v>
      </c>
      <c r="E14" s="143">
        <f t="shared" si="1"/>
        <v>1.9283410661084086</v>
      </c>
      <c r="F14" s="143">
        <f t="shared" si="1"/>
        <v>1.9104902539390045</v>
      </c>
      <c r="G14" s="143">
        <f t="shared" si="1"/>
        <v>1.8933912500141783</v>
      </c>
      <c r="H14" s="143">
        <f t="shared" si="1"/>
        <v>1.8734364421042788</v>
      </c>
      <c r="I14" s="143">
        <f t="shared" si="1"/>
        <v>1.8539477663838067</v>
      </c>
      <c r="J14" s="143">
        <f t="shared" si="1"/>
        <v>1.8363745620035983</v>
      </c>
      <c r="K14" s="143">
        <f t="shared" si="1"/>
        <v>1.8205838289774419</v>
      </c>
      <c r="L14" s="143">
        <f t="shared" si="1"/>
        <v>1.802187013457949</v>
      </c>
      <c r="M14" s="143">
        <f t="shared" si="1"/>
        <v>1.7856509256627655</v>
      </c>
      <c r="N14" s="143">
        <f t="shared" si="1"/>
        <v>1.7673374523029792</v>
      </c>
      <c r="O14" s="143">
        <f t="shared" si="1"/>
        <v>1.7482222870252921</v>
      </c>
      <c r="P14" s="143">
        <f t="shared" si="1"/>
        <v>1.7281723815181107</v>
      </c>
      <c r="Q14" s="143">
        <f t="shared" si="1"/>
        <v>1.7071786894935357</v>
      </c>
    </row>
    <row r="15" spans="1:17" ht="12" customHeight="1" x14ac:dyDescent="0.25">
      <c r="A15" s="142" t="str">
        <f>"W per new appliance in average operating mode "&amp;MID('SER_se-appl'!A52,FIND("(",'SER_se-appl'!A52),100)</f>
        <v>W per new appliance in average operating mode (W per serviced m2)</v>
      </c>
      <c r="B15" s="141"/>
      <c r="C15" s="141">
        <v>1.7756152522979445</v>
      </c>
      <c r="D15" s="141">
        <v>1.7632292058665027</v>
      </c>
      <c r="E15" s="141">
        <v>1.7538564040321376</v>
      </c>
      <c r="F15" s="141">
        <v>1.7450758197224914</v>
      </c>
      <c r="G15" s="141">
        <v>1.7352318069631099</v>
      </c>
      <c r="H15" s="141">
        <v>1.7255992295386937</v>
      </c>
      <c r="I15" s="141">
        <v>1.7145983162707643</v>
      </c>
      <c r="J15" s="141">
        <v>1.7051649403011688</v>
      </c>
      <c r="K15" s="141">
        <v>1.6959723868285466</v>
      </c>
      <c r="L15" s="141">
        <v>1.6822892336252775</v>
      </c>
      <c r="M15" s="141">
        <v>1.666331637600615</v>
      </c>
      <c r="N15" s="141">
        <v>1.6482501031026817</v>
      </c>
      <c r="O15" s="141">
        <v>1.627091782242378</v>
      </c>
      <c r="P15" s="141">
        <v>1.6035701698584246</v>
      </c>
      <c r="Q15" s="141">
        <v>1.5815231555191378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461.07474256855619</v>
      </c>
      <c r="C3" s="154">
        <v>465.64183505755204</v>
      </c>
      <c r="D3" s="154">
        <v>467.34091950410215</v>
      </c>
      <c r="E3" s="154">
        <v>463.54474911341384</v>
      </c>
      <c r="F3" s="154">
        <v>456.52112790869722</v>
      </c>
      <c r="G3" s="154">
        <v>455.80962752482026</v>
      </c>
      <c r="H3" s="154">
        <v>453.01072071812047</v>
      </c>
      <c r="I3" s="154">
        <v>448.96963101068155</v>
      </c>
      <c r="J3" s="154">
        <v>445.33731241950295</v>
      </c>
      <c r="K3" s="154">
        <v>441.92533710843833</v>
      </c>
      <c r="L3" s="154">
        <v>444.39682779713769</v>
      </c>
      <c r="M3" s="154">
        <v>442.139669796833</v>
      </c>
      <c r="N3" s="154">
        <v>439.79594161101232</v>
      </c>
      <c r="O3" s="154">
        <v>435.2218930024469</v>
      </c>
      <c r="P3" s="154">
        <v>434.67175121367336</v>
      </c>
      <c r="Q3" s="154">
        <v>431.94053007501219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1330.5208754377318</v>
      </c>
      <c r="C5" s="143">
        <v>1343.7718127868118</v>
      </c>
      <c r="D5" s="143">
        <v>1349.1340203799148</v>
      </c>
      <c r="E5" s="143">
        <v>1340.8198120118616</v>
      </c>
      <c r="F5" s="143">
        <v>1321.8885943557875</v>
      </c>
      <c r="G5" s="143">
        <v>1321.5739381020737</v>
      </c>
      <c r="H5" s="143">
        <v>1313.7601630464014</v>
      </c>
      <c r="I5" s="143">
        <v>1303.9402187721696</v>
      </c>
      <c r="J5" s="143">
        <v>1295.6825136649923</v>
      </c>
      <c r="K5" s="143">
        <v>1288.4897908310797</v>
      </c>
      <c r="L5" s="143">
        <v>1297.0748686583279</v>
      </c>
      <c r="M5" s="143">
        <v>1293.5243005849532</v>
      </c>
      <c r="N5" s="143">
        <v>1293.0977367063731</v>
      </c>
      <c r="O5" s="143">
        <v>1287.7693645071608</v>
      </c>
      <c r="P5" s="143">
        <v>1296.218465070476</v>
      </c>
      <c r="Q5" s="143">
        <v>1298.3096513042615</v>
      </c>
    </row>
    <row r="6" spans="1:17" ht="12" customHeight="1" x14ac:dyDescent="0.25">
      <c r="A6" s="153" t="str">
        <f>"Penetration factor "&amp;MID('SER_se-appl'!A69,FIND("(",'SER_se-appl'!A69),100)</f>
        <v>Penetration factor (unit per capita)</v>
      </c>
      <c r="B6" s="152">
        <f>1000*B8/SER_summary!B$3</f>
        <v>9.1196535243621146E-2</v>
      </c>
      <c r="C6" s="152">
        <f>1000*C8/SER_summary!C$3</f>
        <v>9.3593086759243382E-2</v>
      </c>
      <c r="D6" s="152">
        <f>1000*D8/SER_summary!D$3</f>
        <v>9.5919331574088051E-2</v>
      </c>
      <c r="E6" s="152">
        <f>1000*E8/SER_summary!E$3</f>
        <v>9.797676344931143E-2</v>
      </c>
      <c r="F6" s="152">
        <f>1000*F8/SER_summary!F$3</f>
        <v>0.10006056262408509</v>
      </c>
      <c r="G6" s="152">
        <f>1000*G8/SER_summary!G$3</f>
        <v>0.10247414562558367</v>
      </c>
      <c r="H6" s="152">
        <f>1000*H8/SER_summary!H$3</f>
        <v>0.10440400843727593</v>
      </c>
      <c r="I6" s="152">
        <f>1000*I8/SER_summary!I$3</f>
        <v>0.1062069137593693</v>
      </c>
      <c r="J6" s="152">
        <f>1000*J8/SER_summary!J$3</f>
        <v>0.10811210615607629</v>
      </c>
      <c r="K6" s="152">
        <f>1000*K8/SER_summary!K$3</f>
        <v>0.11050121860310655</v>
      </c>
      <c r="L6" s="152">
        <f>1000*L8/SER_summary!L$3</f>
        <v>0.11447211713827847</v>
      </c>
      <c r="M6" s="152">
        <f>1000*M8/SER_summary!M$3</f>
        <v>0.12000893264335791</v>
      </c>
      <c r="N6" s="152">
        <f>1000*N8/SER_summary!N$3</f>
        <v>0.12462994772572544</v>
      </c>
      <c r="O6" s="152">
        <f>1000*O8/SER_summary!O$3</f>
        <v>0.12980654772595401</v>
      </c>
      <c r="P6" s="152">
        <f>1000*P8/SER_summary!P$3</f>
        <v>0.13832889407565427</v>
      </c>
      <c r="Q6" s="152">
        <f>1000*Q8/SER_summary!Q$3</f>
        <v>0.14711622798331783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"&amp;MID('SER_se-appl'!A21,FIND("(",'SER_se-appl'!A21),100)</f>
        <v>Stock of appliances (000 units)</v>
      </c>
      <c r="B8" s="62">
        <v>7493.0242435758846</v>
      </c>
      <c r="C8" s="62">
        <v>7698.9242639954518</v>
      </c>
      <c r="D8" s="62">
        <v>7907.6193340412747</v>
      </c>
      <c r="E8" s="62">
        <v>8086.6767722515142</v>
      </c>
      <c r="F8" s="62">
        <v>8258.1654345658881</v>
      </c>
      <c r="G8" s="62">
        <v>8454.2040146602903</v>
      </c>
      <c r="H8" s="62">
        <v>8606.8571255321112</v>
      </c>
      <c r="I8" s="62">
        <v>8742.4121226525895</v>
      </c>
      <c r="J8" s="62">
        <v>8888.7435216669783</v>
      </c>
      <c r="K8" s="62">
        <v>9061.3602663257661</v>
      </c>
      <c r="L8" s="62">
        <v>9364.0775454795603</v>
      </c>
      <c r="M8" s="62">
        <v>9627.3643950960795</v>
      </c>
      <c r="N8" s="62">
        <v>10011.2619779173</v>
      </c>
      <c r="O8" s="62">
        <v>10452.509478221598</v>
      </c>
      <c r="P8" s="62">
        <v>11172.473834086324</v>
      </c>
      <c r="Q8" s="62">
        <v>11945.475364975884</v>
      </c>
    </row>
    <row r="9" spans="1:17" ht="12.95" customHeight="1" x14ac:dyDescent="0.25">
      <c r="A9" s="151" t="str">
        <f>"Number of new appliances "&amp;MID('SER_se-appl'!A29,FIND("(",'SER_se-appl'!A29),100)</f>
        <v>Number of new appliances (000 units)</v>
      </c>
      <c r="B9" s="150"/>
      <c r="C9" s="150">
        <v>2010.354216441016</v>
      </c>
      <c r="D9" s="150">
        <v>2058.2606209678056</v>
      </c>
      <c r="E9" s="150">
        <v>2074.8621279052713</v>
      </c>
      <c r="F9" s="150">
        <v>2114.688469251786</v>
      </c>
      <c r="G9" s="150">
        <v>2206.392796535416</v>
      </c>
      <c r="H9" s="150">
        <v>2210.913731839627</v>
      </c>
      <c r="I9" s="150">
        <v>2210.41712502575</v>
      </c>
      <c r="J9" s="150">
        <v>2261.019868266173</v>
      </c>
      <c r="K9" s="150">
        <v>2379.0095411942038</v>
      </c>
      <c r="L9" s="150">
        <v>2513.6310109934216</v>
      </c>
      <c r="M9" s="150">
        <v>2473.7039746422674</v>
      </c>
      <c r="N9" s="150">
        <v>2644.9174510873954</v>
      </c>
      <c r="O9" s="150">
        <v>2820.2570414985043</v>
      </c>
      <c r="P9" s="150">
        <v>3233.5953668581437</v>
      </c>
      <c r="Q9" s="150">
        <v>3246.7055055318301</v>
      </c>
    </row>
    <row r="10" spans="1:17" ht="12" customHeight="1" x14ac:dyDescent="0.25">
      <c r="A10" s="142" t="str">
        <f>"Number of replaced appliances "&amp;MID('SER_se-appl'!A37,FIND("(",'SER_se-appl'!A37),100)</f>
        <v>Number of replaced appliances (000 units)</v>
      </c>
      <c r="B10" s="149"/>
      <c r="C10" s="149">
        <f>B8+C9-C8</f>
        <v>1804.4541960214483</v>
      </c>
      <c r="D10" s="149">
        <f t="shared" ref="D10:Q10" si="0">C8+D9-D8</f>
        <v>1849.5655509219823</v>
      </c>
      <c r="E10" s="149">
        <f t="shared" si="0"/>
        <v>1895.8046896950327</v>
      </c>
      <c r="F10" s="149">
        <f t="shared" si="0"/>
        <v>1943.1998069374113</v>
      </c>
      <c r="G10" s="149">
        <f t="shared" si="0"/>
        <v>2010.3542164410137</v>
      </c>
      <c r="H10" s="149">
        <f t="shared" si="0"/>
        <v>2058.2606209678052</v>
      </c>
      <c r="I10" s="149">
        <f t="shared" si="0"/>
        <v>2074.8621279052713</v>
      </c>
      <c r="J10" s="149">
        <f t="shared" si="0"/>
        <v>2114.6884692517833</v>
      </c>
      <c r="K10" s="149">
        <f t="shared" si="0"/>
        <v>2206.392796535416</v>
      </c>
      <c r="L10" s="149">
        <f t="shared" si="0"/>
        <v>2210.9137318396279</v>
      </c>
      <c r="M10" s="149">
        <f t="shared" si="0"/>
        <v>2210.4171250257477</v>
      </c>
      <c r="N10" s="149">
        <f t="shared" si="0"/>
        <v>2261.0198682661758</v>
      </c>
      <c r="O10" s="149">
        <f t="shared" si="0"/>
        <v>2379.0095411942057</v>
      </c>
      <c r="P10" s="149">
        <f t="shared" si="0"/>
        <v>2513.6310109934184</v>
      </c>
      <c r="Q10" s="149">
        <f t="shared" si="0"/>
        <v>2473.7039746422706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4029.5002618050648</v>
      </c>
      <c r="C12" s="146">
        <v>4029.2852484387327</v>
      </c>
      <c r="D12" s="146">
        <v>4027.91468922378</v>
      </c>
      <c r="E12" s="146">
        <v>4019.9698527435808</v>
      </c>
      <c r="F12" s="146">
        <v>4015.7583860746354</v>
      </c>
      <c r="G12" s="146">
        <v>4010.4543492848943</v>
      </c>
      <c r="H12" s="146">
        <v>4009.5343641441332</v>
      </c>
      <c r="I12" s="146">
        <v>4003.6935970049485</v>
      </c>
      <c r="J12" s="146">
        <v>3996.6124320376061</v>
      </c>
      <c r="K12" s="146">
        <v>3988.1314909362086</v>
      </c>
      <c r="L12" s="146">
        <v>3983.8910607607395</v>
      </c>
      <c r="M12" s="146">
        <v>3974.5360398726561</v>
      </c>
      <c r="N12" s="146">
        <v>3954.7716716510631</v>
      </c>
      <c r="O12" s="146">
        <v>3929.8338860637054</v>
      </c>
      <c r="P12" s="146">
        <v>3899.2830489081794</v>
      </c>
      <c r="Q12" s="146">
        <v>3868.5411435956185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"&amp;MID('SER_se-appl'!A53,FIND("(",'SER_se-appl'!A53),100)</f>
        <v>W per appliance in average operating mode (W per appliance)</v>
      </c>
      <c r="B14" s="143">
        <f>IF(B5=0,0,B5/B8*1000)</f>
        <v>177.56793948430752</v>
      </c>
      <c r="C14" s="143">
        <f>IF(C5=0,0,C5/C8*1000)</f>
        <v>174.54020415177391</v>
      </c>
      <c r="D14" s="143">
        <f t="shared" ref="D14:Q14" si="1">IF(D5=0,0,D5/D8*1000)</f>
        <v>170.61190775484954</v>
      </c>
      <c r="E14" s="143">
        <f t="shared" si="1"/>
        <v>165.80603500967516</v>
      </c>
      <c r="F14" s="143">
        <f t="shared" si="1"/>
        <v>160.07049081661756</v>
      </c>
      <c r="G14" s="143">
        <f t="shared" si="1"/>
        <v>156.32151008070718</v>
      </c>
      <c r="H14" s="143">
        <f t="shared" si="1"/>
        <v>152.64110277248031</v>
      </c>
      <c r="I14" s="143">
        <f t="shared" si="1"/>
        <v>149.15108101498799</v>
      </c>
      <c r="J14" s="143">
        <f t="shared" si="1"/>
        <v>145.76666662804129</v>
      </c>
      <c r="K14" s="143">
        <f t="shared" si="1"/>
        <v>142.19606692158828</v>
      </c>
      <c r="L14" s="143">
        <f t="shared" si="1"/>
        <v>138.51603239707057</v>
      </c>
      <c r="M14" s="143">
        <f t="shared" si="1"/>
        <v>134.35912961223733</v>
      </c>
      <c r="N14" s="143">
        <f t="shared" si="1"/>
        <v>129.16430911094622</v>
      </c>
      <c r="O14" s="143">
        <f t="shared" si="1"/>
        <v>123.20193224319021</v>
      </c>
      <c r="P14" s="143">
        <f t="shared" si="1"/>
        <v>116.01893048214774</v>
      </c>
      <c r="Q14" s="143">
        <f t="shared" si="1"/>
        <v>108.68631106225403</v>
      </c>
    </row>
    <row r="15" spans="1:17" ht="12" customHeight="1" x14ac:dyDescent="0.25">
      <c r="A15" s="142" t="str">
        <f>"W per new appliance in average operating mode "&amp;MID('SER_se-appl'!A53,FIND("(",'SER_se-appl'!A53),100)</f>
        <v>W per new appliance in average operating mode (W per appliance)</v>
      </c>
      <c r="B15" s="141"/>
      <c r="C15" s="141">
        <v>165.97281618416272</v>
      </c>
      <c r="D15" s="141">
        <v>162.16884684628977</v>
      </c>
      <c r="E15" s="141">
        <v>158.23698337838221</v>
      </c>
      <c r="F15" s="141">
        <v>154.21598633083423</v>
      </c>
      <c r="G15" s="141">
        <v>151.08347665934576</v>
      </c>
      <c r="H15" s="141">
        <v>147.43767323955018</v>
      </c>
      <c r="I15" s="141">
        <v>144.09044164812937</v>
      </c>
      <c r="J15" s="141">
        <v>140.58304724437309</v>
      </c>
      <c r="K15" s="141">
        <v>137.09771486627642</v>
      </c>
      <c r="L15" s="141">
        <v>133.09712233810779</v>
      </c>
      <c r="M15" s="141">
        <v>127.31895769529977</v>
      </c>
      <c r="N15" s="141">
        <v>120.01678878554208</v>
      </c>
      <c r="O15" s="141">
        <v>113.7585669755527</v>
      </c>
      <c r="P15" s="141">
        <v>106.07578123778758</v>
      </c>
      <c r="Q15" s="141">
        <v>97.649940036685408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8" tint="0.59999389629810485"/>
    <pageSetUpPr fitToPage="1"/>
  </sheetPr>
  <dimension ref="A1:Q16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3389.8993569466852</v>
      </c>
      <c r="C3" s="154">
        <v>3448.0477526494205</v>
      </c>
      <c r="D3" s="154">
        <v>3446.2138995242763</v>
      </c>
      <c r="E3" s="154">
        <v>3407.9599172909257</v>
      </c>
      <c r="F3" s="154">
        <v>3388.2831570698263</v>
      </c>
      <c r="G3" s="154">
        <v>3365.8701348660034</v>
      </c>
      <c r="H3" s="154">
        <v>3421.1703164716009</v>
      </c>
      <c r="I3" s="154">
        <v>3465.3611278399198</v>
      </c>
      <c r="J3" s="154">
        <v>3476.4415598286982</v>
      </c>
      <c r="K3" s="154">
        <v>3421.9384908288716</v>
      </c>
      <c r="L3" s="154">
        <v>3419.2592829883038</v>
      </c>
      <c r="M3" s="154">
        <v>3380.6713358613697</v>
      </c>
      <c r="N3" s="154">
        <v>3355.6135118055254</v>
      </c>
      <c r="O3" s="154">
        <v>3314.1655265433137</v>
      </c>
      <c r="P3" s="154">
        <v>3287.8092347513775</v>
      </c>
      <c r="Q3" s="154">
        <v>3256.5012005028993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15547.877260305937</v>
      </c>
      <c r="C5" s="143">
        <v>15707.787111997994</v>
      </c>
      <c r="D5" s="143">
        <v>15627.037196031813</v>
      </c>
      <c r="E5" s="143">
        <v>15401.733306122838</v>
      </c>
      <c r="F5" s="143">
        <v>15231.741550914536</v>
      </c>
      <c r="G5" s="143">
        <v>15068.884519955047</v>
      </c>
      <c r="H5" s="143">
        <v>15211.079376165835</v>
      </c>
      <c r="I5" s="143">
        <v>15332.023309265862</v>
      </c>
      <c r="J5" s="143">
        <v>15318.933320103322</v>
      </c>
      <c r="K5" s="143">
        <v>15047.838532877458</v>
      </c>
      <c r="L5" s="143">
        <v>14991.895072238049</v>
      </c>
      <c r="M5" s="143">
        <v>14758.613581371361</v>
      </c>
      <c r="N5" s="143">
        <v>14602.881021218311</v>
      </c>
      <c r="O5" s="143">
        <v>14379.561799426654</v>
      </c>
      <c r="P5" s="143">
        <v>14210.108883740751</v>
      </c>
      <c r="Q5" s="143">
        <v>14021.198135573799</v>
      </c>
    </row>
    <row r="6" spans="1:17" ht="12" customHeight="1" x14ac:dyDescent="0.25">
      <c r="A6" s="153" t="str">
        <f>"Penetration factor "&amp;MID('SER_se-appl'!A70,FIND("(",'SER_se-appl'!A70),100)</f>
        <v>Penetration factor (unit per building cell)</v>
      </c>
      <c r="B6" s="152">
        <f>1000000*B8/SER_summary!B$8</f>
        <v>112.54257094561132</v>
      </c>
      <c r="C6" s="152">
        <f>1000000*C8/SER_summary!C$8</f>
        <v>113.52758195604919</v>
      </c>
      <c r="D6" s="152">
        <f>1000000*D8/SER_summary!D$8</f>
        <v>114.73000004565701</v>
      </c>
      <c r="E6" s="152">
        <f>1000000*E8/SER_summary!E$8</f>
        <v>116.27903668667916</v>
      </c>
      <c r="F6" s="152">
        <f>1000000*F8/SER_summary!F$8</f>
        <v>118.41764980832693</v>
      </c>
      <c r="G6" s="152">
        <f>1000000*G8/SER_summary!G$8</f>
        <v>120.13817837763816</v>
      </c>
      <c r="H6" s="152">
        <f>1000000*H8/SER_summary!H$8</f>
        <v>121.9814279158678</v>
      </c>
      <c r="I6" s="152">
        <f>1000000*I8/SER_summary!I$8</f>
        <v>123.82336706463204</v>
      </c>
      <c r="J6" s="152">
        <f>1000000*J8/SER_summary!J$8</f>
        <v>126.12220852244559</v>
      </c>
      <c r="K6" s="152">
        <f>1000000*K8/SER_summary!K$8</f>
        <v>128.96912552575665</v>
      </c>
      <c r="L6" s="152">
        <f>1000000*L8/SER_summary!L$8</f>
        <v>132.77495304370652</v>
      </c>
      <c r="M6" s="152">
        <f>1000000*M8/SER_summary!M$8</f>
        <v>136.39305168212769</v>
      </c>
      <c r="N6" s="152">
        <f>1000000*N8/SER_summary!N$8</f>
        <v>140.21484340050245</v>
      </c>
      <c r="O6" s="152">
        <f>1000000*O8/SER_summary!O$8</f>
        <v>143.44196050658906</v>
      </c>
      <c r="P6" s="152">
        <f>1000000*P8/SER_summary!P$8</f>
        <v>148.91526580661929</v>
      </c>
      <c r="Q6" s="152">
        <f>1000000*Q8/SER_summary!Q$8</f>
        <v>154.46098819943876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"&amp;MID('SER_se-appl'!A22,FIND("(",'SER_se-appl'!A22),1000)</f>
        <v>Stock of appliances (mio units)</v>
      </c>
      <c r="B8" s="62">
        <v>410.57871146802773</v>
      </c>
      <c r="C8" s="62">
        <v>420.64126458734285</v>
      </c>
      <c r="D8" s="62">
        <v>428.24758086403176</v>
      </c>
      <c r="E8" s="62">
        <v>435.87533770374796</v>
      </c>
      <c r="F8" s="62">
        <v>449.57673983210924</v>
      </c>
      <c r="G8" s="62">
        <v>460.44282122101555</v>
      </c>
      <c r="H8" s="62">
        <v>479.18304422268204</v>
      </c>
      <c r="I8" s="62">
        <v>497.81071043648393</v>
      </c>
      <c r="J8" s="62">
        <v>513.00908995440977</v>
      </c>
      <c r="K8" s="62">
        <v>521.96576132389816</v>
      </c>
      <c r="L8" s="62">
        <v>542.1785503038127</v>
      </c>
      <c r="M8" s="62">
        <v>556.20539408118668</v>
      </c>
      <c r="N8" s="62">
        <v>575.38622446370539</v>
      </c>
      <c r="O8" s="62">
        <v>591.32440972117774</v>
      </c>
      <c r="P8" s="62">
        <v>618.02748976512919</v>
      </c>
      <c r="Q8" s="62">
        <v>646.94789302485981</v>
      </c>
    </row>
    <row r="9" spans="1:17" ht="12.95" customHeight="1" x14ac:dyDescent="0.25">
      <c r="A9" s="151" t="str">
        <f>"Number of new appliances "&amp;MID('SER_se-appl'!A30,FIND("(",'SER_se-appl'!A30),100)</f>
        <v>Number of new appliances (mio units)</v>
      </c>
      <c r="B9" s="150"/>
      <c r="C9" s="150">
        <v>109.67870086262998</v>
      </c>
      <c r="D9" s="150">
        <v>109.21478697486985</v>
      </c>
      <c r="E9" s="150">
        <v>111.26839695186102</v>
      </c>
      <c r="F9" s="150">
        <v>119.41485504274881</v>
      </c>
      <c r="G9" s="150">
        <v>120.54478225153619</v>
      </c>
      <c r="H9" s="150">
        <v>127.95500997653643</v>
      </c>
      <c r="I9" s="150">
        <v>129.89606316566295</v>
      </c>
      <c r="J9" s="150">
        <v>134.61323456067478</v>
      </c>
      <c r="K9" s="150">
        <v>129.50145362102438</v>
      </c>
      <c r="L9" s="150">
        <v>148.16779895645126</v>
      </c>
      <c r="M9" s="150">
        <v>143.92290694303676</v>
      </c>
      <c r="N9" s="150">
        <v>153.79406494319355</v>
      </c>
      <c r="O9" s="150">
        <v>145.43963887849662</v>
      </c>
      <c r="P9" s="150">
        <v>174.87087900040262</v>
      </c>
      <c r="Q9" s="150">
        <v>172.84331020276738</v>
      </c>
    </row>
    <row r="10" spans="1:17" ht="12" customHeight="1" x14ac:dyDescent="0.25">
      <c r="A10" s="142" t="str">
        <f>"Number of replaced appliances "&amp;MID('SER_se-appl'!A38,FIND("(",'SER_se-appl'!A38),100)</f>
        <v>Number of replaced appliances (mio units)</v>
      </c>
      <c r="B10" s="149"/>
      <c r="C10" s="149">
        <f>B8+C9-C8</f>
        <v>99.616147743314912</v>
      </c>
      <c r="D10" s="149">
        <f t="shared" ref="D10:Q10" si="0">C8+D9-D8</f>
        <v>101.60847069818089</v>
      </c>
      <c r="E10" s="149">
        <f t="shared" si="0"/>
        <v>103.64064011214487</v>
      </c>
      <c r="F10" s="149">
        <f t="shared" si="0"/>
        <v>105.71345291438757</v>
      </c>
      <c r="G10" s="149">
        <f t="shared" si="0"/>
        <v>109.67870086262991</v>
      </c>
      <c r="H10" s="149">
        <f t="shared" si="0"/>
        <v>109.21478697486998</v>
      </c>
      <c r="I10" s="149">
        <f t="shared" si="0"/>
        <v>111.26839695186101</v>
      </c>
      <c r="J10" s="149">
        <f t="shared" si="0"/>
        <v>119.41485504274897</v>
      </c>
      <c r="K10" s="149">
        <f t="shared" si="0"/>
        <v>120.54478225153605</v>
      </c>
      <c r="L10" s="149">
        <f t="shared" si="0"/>
        <v>127.95500997653676</v>
      </c>
      <c r="M10" s="149">
        <f t="shared" si="0"/>
        <v>129.89606316566278</v>
      </c>
      <c r="N10" s="149">
        <f t="shared" si="0"/>
        <v>134.61323456067487</v>
      </c>
      <c r="O10" s="149">
        <f t="shared" si="0"/>
        <v>129.50145362102421</v>
      </c>
      <c r="P10" s="149">
        <f t="shared" si="0"/>
        <v>148.16779895645118</v>
      </c>
      <c r="Q10" s="149">
        <f t="shared" si="0"/>
        <v>143.92290694303676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2535.229325725033</v>
      </c>
      <c r="C12" s="146">
        <v>2552.4651074851181</v>
      </c>
      <c r="D12" s="146">
        <v>2564.289963794718</v>
      </c>
      <c r="E12" s="146">
        <v>2572.9208596916892</v>
      </c>
      <c r="F12" s="146">
        <v>2586.6143559212051</v>
      </c>
      <c r="G12" s="146">
        <v>2597.2741892204808</v>
      </c>
      <c r="H12" s="146">
        <v>2615.2680692642352</v>
      </c>
      <c r="I12" s="146">
        <v>2628.1525942499584</v>
      </c>
      <c r="J12" s="146">
        <v>2638.8089968853601</v>
      </c>
      <c r="K12" s="146">
        <v>2644.2324168060995</v>
      </c>
      <c r="L12" s="146">
        <v>2652.021554338538</v>
      </c>
      <c r="M12" s="146">
        <v>2663.5382514492831</v>
      </c>
      <c r="N12" s="146">
        <v>2671.990664615113</v>
      </c>
      <c r="O12" s="146">
        <v>2679.9709883867686</v>
      </c>
      <c r="P12" s="146">
        <v>2690.3622098710857</v>
      </c>
      <c r="Q12" s="146">
        <v>2700.6460263214772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"&amp;MID('SER_se-appl'!A54,FIND("(",'SER_se-appl'!A54),100)</f>
        <v>W per appliance in average operating mode (W per appliance)</v>
      </c>
      <c r="B14" s="143">
        <f>IF(B5=0,0,B5/B8)</f>
        <v>37.86820121460844</v>
      </c>
      <c r="C14" s="143">
        <f>IF(C5=0,0,C5/C8)</f>
        <v>37.34247786509399</v>
      </c>
      <c r="D14" s="143">
        <f t="shared" ref="D14:Q14" si="1">IF(D5=0,0,D5/D8)</f>
        <v>36.490660763343307</v>
      </c>
      <c r="E14" s="143">
        <f t="shared" si="1"/>
        <v>35.335179520046523</v>
      </c>
      <c r="F14" s="143">
        <f t="shared" si="1"/>
        <v>33.880181516069328</v>
      </c>
      <c r="G14" s="143">
        <f t="shared" si="1"/>
        <v>32.726939861924535</v>
      </c>
      <c r="H14" s="143">
        <f t="shared" si="1"/>
        <v>31.743776328398351</v>
      </c>
      <c r="I14" s="143">
        <f t="shared" si="1"/>
        <v>30.798902048175371</v>
      </c>
      <c r="J14" s="143">
        <f t="shared" si="1"/>
        <v>29.860939348003928</v>
      </c>
      <c r="K14" s="143">
        <f t="shared" si="1"/>
        <v>28.829167826469263</v>
      </c>
      <c r="L14" s="143">
        <f t="shared" si="1"/>
        <v>27.651213910689123</v>
      </c>
      <c r="M14" s="143">
        <f t="shared" si="1"/>
        <v>26.534466832619596</v>
      </c>
      <c r="N14" s="143">
        <f t="shared" si="1"/>
        <v>25.379267699411947</v>
      </c>
      <c r="O14" s="143">
        <f t="shared" si="1"/>
        <v>24.317551521688287</v>
      </c>
      <c r="P14" s="143">
        <f t="shared" si="1"/>
        <v>22.992680939064801</v>
      </c>
      <c r="Q14" s="143">
        <f t="shared" si="1"/>
        <v>21.672839940812693</v>
      </c>
    </row>
    <row r="15" spans="1:17" ht="12" customHeight="1" x14ac:dyDescent="0.25">
      <c r="A15" s="142" t="str">
        <f>"W per new appliance in average operating mode "&amp;MID('SER_se-appl'!A54,FIND("(",'SER_se-appl'!A54),100)</f>
        <v>W per new appliance in average operating mode (W per appliance)</v>
      </c>
      <c r="B15" s="141"/>
      <c r="C15" s="141">
        <v>35.851939781681445</v>
      </c>
      <c r="D15" s="141">
        <v>34.491484183437187</v>
      </c>
      <c r="E15" s="141">
        <v>33.247362460600932</v>
      </c>
      <c r="F15" s="141">
        <v>32.099746295990805</v>
      </c>
      <c r="G15" s="141">
        <v>31.269185420528949</v>
      </c>
      <c r="H15" s="141">
        <v>30.551167589833479</v>
      </c>
      <c r="I15" s="141">
        <v>29.410626957156669</v>
      </c>
      <c r="J15" s="141">
        <v>28.378313426235731</v>
      </c>
      <c r="K15" s="141">
        <v>27.013151301853586</v>
      </c>
      <c r="L15" s="141">
        <v>26.005863083955926</v>
      </c>
      <c r="M15" s="141">
        <v>24.923365170226784</v>
      </c>
      <c r="N15" s="141">
        <v>23.826433112894627</v>
      </c>
      <c r="O15" s="141">
        <v>22.517404223060474</v>
      </c>
      <c r="P15" s="141">
        <v>21.065706299893364</v>
      </c>
      <c r="Q15" s="141">
        <v>19.660190573464924</v>
      </c>
    </row>
    <row r="16" spans="1:17" ht="12.95" customHeight="1" x14ac:dyDescent="0.25">
      <c r="A16" s="142" t="s">
        <v>141</v>
      </c>
      <c r="B16" s="141">
        <v>600.22704504326043</v>
      </c>
      <c r="C16" s="141">
        <v>605.48043709892897</v>
      </c>
      <c r="D16" s="141">
        <v>611.89333357683756</v>
      </c>
      <c r="E16" s="141">
        <v>620.15486232895546</v>
      </c>
      <c r="F16" s="141">
        <v>631.56079897774373</v>
      </c>
      <c r="G16" s="141">
        <v>640.73695134740353</v>
      </c>
      <c r="H16" s="141">
        <v>650.56761555129492</v>
      </c>
      <c r="I16" s="141">
        <v>660.39129101137087</v>
      </c>
      <c r="J16" s="141">
        <v>672.65177878637644</v>
      </c>
      <c r="K16" s="141">
        <v>687.8353361373687</v>
      </c>
      <c r="L16" s="141">
        <v>708.13308289976806</v>
      </c>
      <c r="M16" s="141">
        <v>727.42960897134765</v>
      </c>
      <c r="N16" s="141">
        <v>747.81249813601289</v>
      </c>
      <c r="O16" s="141">
        <v>765.02378936847515</v>
      </c>
      <c r="P16" s="141">
        <v>794.21475096863639</v>
      </c>
      <c r="Q16" s="141">
        <v>823.79193706367346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9" tint="0.79998168889431442"/>
    <pageSetUpPr fitToPage="1"/>
  </sheetPr>
  <dimension ref="A1:Q179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" customHeight="1" x14ac:dyDescent="0.25">
      <c r="A3" s="78" t="s">
        <v>97</v>
      </c>
      <c r="B3" s="75">
        <v>82163475</v>
      </c>
      <c r="C3" s="75">
        <v>82259540</v>
      </c>
      <c r="D3" s="75">
        <v>82440309</v>
      </c>
      <c r="E3" s="75">
        <v>82536680</v>
      </c>
      <c r="F3" s="75">
        <v>82531671</v>
      </c>
      <c r="G3" s="75">
        <v>82500849</v>
      </c>
      <c r="H3" s="75">
        <v>82437995</v>
      </c>
      <c r="I3" s="75">
        <v>82314906</v>
      </c>
      <c r="J3" s="75">
        <v>82217837</v>
      </c>
      <c r="K3" s="75">
        <v>82002356</v>
      </c>
      <c r="L3" s="75">
        <v>81802257</v>
      </c>
      <c r="M3" s="75">
        <v>80222065</v>
      </c>
      <c r="N3" s="75">
        <v>80327900</v>
      </c>
      <c r="O3" s="75">
        <v>80523746</v>
      </c>
      <c r="P3" s="75">
        <v>80767463</v>
      </c>
      <c r="Q3" s="75">
        <v>81197537</v>
      </c>
    </row>
    <row r="4" spans="1:17" ht="12" customHeight="1" x14ac:dyDescent="0.25">
      <c r="A4" s="77" t="s">
        <v>96</v>
      </c>
      <c r="B4" s="74">
        <v>2358694.3196888478</v>
      </c>
      <c r="C4" s="74">
        <v>2398681.7346523325</v>
      </c>
      <c r="D4" s="74">
        <v>2398690.6106140884</v>
      </c>
      <c r="E4" s="74">
        <v>2381651.2186749056</v>
      </c>
      <c r="F4" s="74">
        <v>2409529.3680691887</v>
      </c>
      <c r="G4" s="74">
        <v>2426555.578991774</v>
      </c>
      <c r="H4" s="74">
        <v>2516323.3763366244</v>
      </c>
      <c r="I4" s="74">
        <v>2598378.8757586097</v>
      </c>
      <c r="J4" s="74">
        <v>2626509.7299403283</v>
      </c>
      <c r="K4" s="74">
        <v>2478921.4896018053</v>
      </c>
      <c r="L4" s="74">
        <v>2580060</v>
      </c>
      <c r="M4" s="74">
        <v>2674502.8198278421</v>
      </c>
      <c r="N4" s="74">
        <v>2687655.2953901021</v>
      </c>
      <c r="O4" s="74">
        <v>2700814.189060051</v>
      </c>
      <c r="P4" s="74">
        <v>2752924.2785527869</v>
      </c>
      <c r="Q4" s="74">
        <v>2800922.0915465741</v>
      </c>
    </row>
    <row r="5" spans="1:17" ht="12" customHeight="1" x14ac:dyDescent="0.25">
      <c r="A5" s="77" t="s">
        <v>95</v>
      </c>
      <c r="B5" s="74">
        <v>1455061.9313822205</v>
      </c>
      <c r="C5" s="74">
        <v>1498068.4392512219</v>
      </c>
      <c r="D5" s="74">
        <v>1522550.1960700278</v>
      </c>
      <c r="E5" s="74">
        <v>1517835.3545320474</v>
      </c>
      <c r="F5" s="74">
        <v>1536554.4629349473</v>
      </c>
      <c r="G5" s="74">
        <v>1554009.7618077111</v>
      </c>
      <c r="H5" s="74">
        <v>1594565.9881538332</v>
      </c>
      <c r="I5" s="74">
        <v>1646405.2423117601</v>
      </c>
      <c r="J5" s="74">
        <v>1675645.2094421394</v>
      </c>
      <c r="K5" s="74">
        <v>1627516.798837702</v>
      </c>
      <c r="L5" s="74">
        <v>1642156</v>
      </c>
      <c r="M5" s="74">
        <v>1689397.645241467</v>
      </c>
      <c r="N5" s="74">
        <v>1697047.6320565103</v>
      </c>
      <c r="O5" s="74">
        <v>1715022.3250566493</v>
      </c>
      <c r="P5" s="74">
        <v>1745046.5413054081</v>
      </c>
      <c r="Q5" s="74">
        <v>1773850.9835599083</v>
      </c>
    </row>
    <row r="6" spans="1:17" ht="12" customHeight="1" x14ac:dyDescent="0.25">
      <c r="A6" s="80" t="s">
        <v>94</v>
      </c>
      <c r="B6" s="84">
        <v>28251000</v>
      </c>
      <c r="C6" s="84">
        <v>28378000</v>
      </c>
      <c r="D6" s="84">
        <v>28526000</v>
      </c>
      <c r="E6" s="84">
        <v>28441000</v>
      </c>
      <c r="F6" s="84">
        <v>28776000</v>
      </c>
      <c r="G6" s="84">
        <v>28994000</v>
      </c>
      <c r="H6" s="84">
        <v>29405000</v>
      </c>
      <c r="I6" s="84">
        <v>29944000</v>
      </c>
      <c r="J6" s="84">
        <v>30321000</v>
      </c>
      <c r="K6" s="84">
        <v>30546000</v>
      </c>
      <c r="L6" s="84">
        <v>30803000</v>
      </c>
      <c r="M6" s="84">
        <v>31167000</v>
      </c>
      <c r="N6" s="84">
        <v>31489000</v>
      </c>
      <c r="O6" s="84">
        <v>31745000</v>
      </c>
      <c r="P6" s="84">
        <v>32018000</v>
      </c>
      <c r="Q6" s="84">
        <v>32170000</v>
      </c>
    </row>
    <row r="7" spans="1:17" s="28" customFormat="1" ht="12" customHeight="1" x14ac:dyDescent="0.25"/>
    <row r="8" spans="1:17" ht="12" customHeight="1" x14ac:dyDescent="0.25">
      <c r="A8" s="78" t="s">
        <v>93</v>
      </c>
      <c r="B8" s="75">
        <f>1000*B9/B26</f>
        <v>3648208.0337977079</v>
      </c>
      <c r="C8" s="75">
        <f t="shared" ref="C8:Q8" si="0">1000*C9/C26</f>
        <v>3705190.0281835385</v>
      </c>
      <c r="D8" s="75">
        <f t="shared" si="0"/>
        <v>3732655.6322985254</v>
      </c>
      <c r="E8" s="75">
        <f t="shared" si="0"/>
        <v>3748528.97068833</v>
      </c>
      <c r="F8" s="75">
        <f t="shared" si="0"/>
        <v>3796534.8962743538</v>
      </c>
      <c r="G8" s="75">
        <f t="shared" si="0"/>
        <v>3832610.3112174356</v>
      </c>
      <c r="H8" s="75">
        <f t="shared" si="0"/>
        <v>3928327.8808080601</v>
      </c>
      <c r="I8" s="75">
        <f t="shared" si="0"/>
        <v>4020329.2984000496</v>
      </c>
      <c r="J8" s="75">
        <f t="shared" si="0"/>
        <v>4067555.5555555555</v>
      </c>
      <c r="K8" s="75">
        <f t="shared" si="0"/>
        <v>4047214.8601151481</v>
      </c>
      <c r="L8" s="75">
        <f t="shared" si="0"/>
        <v>4083439.9702279679</v>
      </c>
      <c r="M8" s="75">
        <f t="shared" si="0"/>
        <v>4077959.8903429271</v>
      </c>
      <c r="N8" s="75">
        <f t="shared" si="0"/>
        <v>4103604.2298332276</v>
      </c>
      <c r="O8" s="75">
        <f t="shared" si="0"/>
        <v>4122394.9228860056</v>
      </c>
      <c r="P8" s="75">
        <f t="shared" si="0"/>
        <v>4150195.6593738142</v>
      </c>
      <c r="Q8" s="75">
        <f t="shared" si="0"/>
        <v>4188422.5950278528</v>
      </c>
    </row>
    <row r="9" spans="1:17" ht="12" customHeight="1" x14ac:dyDescent="0.25">
      <c r="A9" s="83" t="s">
        <v>92</v>
      </c>
      <c r="B9" s="82">
        <v>1641693.6152089688</v>
      </c>
      <c r="C9" s="82">
        <v>1667335.5126825923</v>
      </c>
      <c r="D9" s="82">
        <v>1679695.0345343363</v>
      </c>
      <c r="E9" s="82">
        <v>1686838.0368097485</v>
      </c>
      <c r="F9" s="82">
        <v>1708440.7033234593</v>
      </c>
      <c r="G9" s="82">
        <v>1724674.6400478459</v>
      </c>
      <c r="H9" s="82">
        <v>1767747.5463636271</v>
      </c>
      <c r="I9" s="82">
        <v>1809148.1842800223</v>
      </c>
      <c r="J9" s="82">
        <v>1830400</v>
      </c>
      <c r="K9" s="82">
        <v>1821246.6870518166</v>
      </c>
      <c r="L9" s="82">
        <v>1837547.9866025855</v>
      </c>
      <c r="M9" s="82">
        <v>1835081.9506543172</v>
      </c>
      <c r="N9" s="82">
        <v>1846621.9034249526</v>
      </c>
      <c r="O9" s="82">
        <v>1855077.7152987025</v>
      </c>
      <c r="P9" s="82">
        <v>1867588.0467182163</v>
      </c>
      <c r="Q9" s="82">
        <v>1884790.1677625338</v>
      </c>
    </row>
    <row r="10" spans="1:17" ht="12" customHeight="1" x14ac:dyDescent="0.25">
      <c r="A10" s="77" t="s">
        <v>21</v>
      </c>
      <c r="B10" s="81"/>
      <c r="C10" s="81">
        <f>1000*C11/C27</f>
        <v>145962.67813699422</v>
      </c>
      <c r="D10" s="81">
        <f t="shared" ref="D10:Q10" si="1">1000*D11/D27</f>
        <v>117836.09260726837</v>
      </c>
      <c r="E10" s="81">
        <f t="shared" si="1"/>
        <v>106913.71966537856</v>
      </c>
      <c r="F10" s="81">
        <f t="shared" si="1"/>
        <v>139433.46145647077</v>
      </c>
      <c r="G10" s="81">
        <f t="shared" si="1"/>
        <v>128673.82704733433</v>
      </c>
      <c r="H10" s="81">
        <f t="shared" si="1"/>
        <v>189195.86986422041</v>
      </c>
      <c r="I10" s="81">
        <f t="shared" si="1"/>
        <v>187814.29273364961</v>
      </c>
      <c r="J10" s="81">
        <f t="shared" si="1"/>
        <v>145283.06931160492</v>
      </c>
      <c r="K10" s="81">
        <f t="shared" si="1"/>
        <v>99208.672086720864</v>
      </c>
      <c r="L10" s="81">
        <f t="shared" si="1"/>
        <v>134937.66767660406</v>
      </c>
      <c r="M10" s="81">
        <f t="shared" si="1"/>
        <v>121818.31905705067</v>
      </c>
      <c r="N10" s="81">
        <f t="shared" si="1"/>
        <v>146786.99264229625</v>
      </c>
      <c r="O10" s="81">
        <f t="shared" si="1"/>
        <v>162239.03470182628</v>
      </c>
      <c r="P10" s="81">
        <f t="shared" si="1"/>
        <v>182547.49612459468</v>
      </c>
      <c r="Q10" s="81">
        <f t="shared" si="1"/>
        <v>199071.81623497157</v>
      </c>
    </row>
    <row r="11" spans="1:17" ht="12" customHeight="1" x14ac:dyDescent="0.25">
      <c r="A11" s="80" t="s">
        <v>91</v>
      </c>
      <c r="B11" s="79"/>
      <c r="C11" s="79">
        <v>65683.205161647391</v>
      </c>
      <c r="D11" s="79">
        <v>53026.241673270764</v>
      </c>
      <c r="E11" s="79">
        <v>48111.173849420353</v>
      </c>
      <c r="F11" s="79">
        <v>62745.057655411852</v>
      </c>
      <c r="G11" s="79">
        <v>57903.222171300447</v>
      </c>
      <c r="H11" s="79">
        <v>85138.141438899183</v>
      </c>
      <c r="I11" s="79">
        <v>84516.431730142329</v>
      </c>
      <c r="J11" s="79">
        <v>65377.381190222215</v>
      </c>
      <c r="K11" s="79">
        <v>44643.902439024387</v>
      </c>
      <c r="L11" s="79">
        <v>60721.950454471829</v>
      </c>
      <c r="M11" s="79">
        <v>54818.243575672801</v>
      </c>
      <c r="N11" s="79">
        <v>66054.14668903331</v>
      </c>
      <c r="O11" s="79">
        <v>73007.565615821833</v>
      </c>
      <c r="P11" s="79">
        <v>82146.373256067614</v>
      </c>
      <c r="Q11" s="79">
        <v>89582.317305737204</v>
      </c>
    </row>
    <row r="12" spans="1:17" s="28" customFormat="1" ht="12" customHeight="1" x14ac:dyDescent="0.25"/>
    <row r="13" spans="1:17" ht="12" customHeight="1" x14ac:dyDescent="0.25">
      <c r="A13" s="78" t="s">
        <v>90</v>
      </c>
      <c r="B13" s="234">
        <v>2802.69</v>
      </c>
      <c r="C13" s="234">
        <v>3136.85</v>
      </c>
      <c r="D13" s="234">
        <v>2977.17</v>
      </c>
      <c r="E13" s="234">
        <v>3140.39</v>
      </c>
      <c r="F13" s="234">
        <v>3187.33</v>
      </c>
      <c r="G13" s="234">
        <v>3147.54</v>
      </c>
      <c r="H13" s="234">
        <v>3020.52</v>
      </c>
      <c r="I13" s="234">
        <v>2815.05</v>
      </c>
      <c r="J13" s="234">
        <v>2984.63</v>
      </c>
      <c r="K13" s="234">
        <v>3080.55</v>
      </c>
      <c r="L13" s="234">
        <v>3630.34</v>
      </c>
      <c r="M13" s="234">
        <v>2872.46</v>
      </c>
      <c r="N13" s="234">
        <v>3130.16</v>
      </c>
      <c r="O13" s="234">
        <v>3287.97</v>
      </c>
      <c r="P13" s="234">
        <v>2660.86</v>
      </c>
      <c r="Q13" s="234">
        <v>2908.87</v>
      </c>
    </row>
    <row r="14" spans="1:17" ht="12" customHeight="1" x14ac:dyDescent="0.25">
      <c r="A14" s="77" t="s">
        <v>89</v>
      </c>
      <c r="B14" s="235">
        <v>3190.4750000000008</v>
      </c>
      <c r="C14" s="235">
        <v>3190.4750000000008</v>
      </c>
      <c r="D14" s="235">
        <v>3190.4750000000008</v>
      </c>
      <c r="E14" s="235">
        <v>3190.4750000000008</v>
      </c>
      <c r="F14" s="235">
        <v>3190.4750000000008</v>
      </c>
      <c r="G14" s="235">
        <v>3190.4750000000008</v>
      </c>
      <c r="H14" s="235">
        <v>3190.4750000000008</v>
      </c>
      <c r="I14" s="235">
        <v>3190.4750000000008</v>
      </c>
      <c r="J14" s="235">
        <v>3190.4750000000008</v>
      </c>
      <c r="K14" s="235">
        <v>3190.4750000000008</v>
      </c>
      <c r="L14" s="235">
        <v>3190.4750000000008</v>
      </c>
      <c r="M14" s="235">
        <v>3190.4750000000008</v>
      </c>
      <c r="N14" s="235">
        <v>3190.4750000000008</v>
      </c>
      <c r="O14" s="235">
        <v>3190.4750000000008</v>
      </c>
      <c r="P14" s="235">
        <v>3190.4750000000008</v>
      </c>
      <c r="Q14" s="235">
        <v>3190.4750000000008</v>
      </c>
    </row>
    <row r="15" spans="1:17" ht="12" customHeight="1" x14ac:dyDescent="0.25">
      <c r="A15" s="76" t="s">
        <v>88</v>
      </c>
      <c r="B15" s="236">
        <f>IF(B13=0,0,B13/B14)</f>
        <v>0.87845540240873199</v>
      </c>
      <c r="C15" s="236">
        <f t="shared" ref="C15:Q15" si="2">IF(C13=0,0,C13/C14)</f>
        <v>0.98319215790752135</v>
      </c>
      <c r="D15" s="236">
        <f t="shared" si="2"/>
        <v>0.93314318400865048</v>
      </c>
      <c r="E15" s="236">
        <f t="shared" si="2"/>
        <v>0.98430171056033944</v>
      </c>
      <c r="F15" s="236">
        <f t="shared" si="2"/>
        <v>0.99901425336352712</v>
      </c>
      <c r="G15" s="236">
        <f t="shared" si="2"/>
        <v>0.98654275617266995</v>
      </c>
      <c r="H15" s="236">
        <f t="shared" si="2"/>
        <v>0.94673050251138124</v>
      </c>
      <c r="I15" s="236">
        <f t="shared" si="2"/>
        <v>0.88232943370501238</v>
      </c>
      <c r="J15" s="236">
        <f t="shared" si="2"/>
        <v>0.93548139383634077</v>
      </c>
      <c r="K15" s="236">
        <f t="shared" si="2"/>
        <v>0.96554588266637398</v>
      </c>
      <c r="L15" s="236">
        <f t="shared" si="2"/>
        <v>1.1378681857717108</v>
      </c>
      <c r="M15" s="236">
        <f t="shared" si="2"/>
        <v>0.90032361952373841</v>
      </c>
      <c r="N15" s="236">
        <f t="shared" si="2"/>
        <v>0.98109529145346663</v>
      </c>
      <c r="O15" s="236">
        <f t="shared" si="2"/>
        <v>1.030558145730651</v>
      </c>
      <c r="P15" s="236">
        <f t="shared" si="2"/>
        <v>0.83400120671686795</v>
      </c>
      <c r="Q15" s="236">
        <f t="shared" si="2"/>
        <v>0.9117357133342211</v>
      </c>
    </row>
    <row r="16" spans="1:17" s="28" customFormat="1" ht="12" customHeight="1" x14ac:dyDescent="0.25"/>
    <row r="17" spans="1:17" s="28" customFormat="1" ht="12.95" customHeight="1" x14ac:dyDescent="0.25">
      <c r="A17" s="35" t="s">
        <v>87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</row>
    <row r="18" spans="1:17" s="28" customFormat="1" ht="12" customHeight="1" x14ac:dyDescent="0.25"/>
    <row r="19" spans="1:17" ht="12" customHeight="1" x14ac:dyDescent="0.25">
      <c r="A19" s="72" t="s">
        <v>86</v>
      </c>
      <c r="B19" s="75">
        <f t="shared" ref="B19:Q19" si="3">B4*1000000/B3</f>
        <v>28707.334003203341</v>
      </c>
      <c r="C19" s="75">
        <f t="shared" si="3"/>
        <v>29159.921568395988</v>
      </c>
      <c r="D19" s="75">
        <f t="shared" si="3"/>
        <v>29096.089518709694</v>
      </c>
      <c r="E19" s="75">
        <f t="shared" si="3"/>
        <v>28855.670214441696</v>
      </c>
      <c r="F19" s="75">
        <f t="shared" si="3"/>
        <v>29195.208807406656</v>
      </c>
      <c r="G19" s="75">
        <f t="shared" si="3"/>
        <v>29412.492215586459</v>
      </c>
      <c r="H19" s="75">
        <f t="shared" si="3"/>
        <v>30523.830381083681</v>
      </c>
      <c r="I19" s="75">
        <f t="shared" si="3"/>
        <v>31566.3225778161</v>
      </c>
      <c r="J19" s="75">
        <f t="shared" si="3"/>
        <v>31945.741043276634</v>
      </c>
      <c r="K19" s="75">
        <f t="shared" si="3"/>
        <v>30229.881317090512</v>
      </c>
      <c r="L19" s="75">
        <f t="shared" si="3"/>
        <v>31540.205547140344</v>
      </c>
      <c r="M19" s="75">
        <f t="shared" si="3"/>
        <v>33338.743147883841</v>
      </c>
      <c r="N19" s="75">
        <f t="shared" si="3"/>
        <v>33458.552948478697</v>
      </c>
      <c r="O19" s="75">
        <f t="shared" si="3"/>
        <v>33540.592970675396</v>
      </c>
      <c r="P19" s="75">
        <f t="shared" si="3"/>
        <v>34084.570398760538</v>
      </c>
      <c r="Q19" s="75">
        <f t="shared" si="3"/>
        <v>34495.160752801828</v>
      </c>
    </row>
    <row r="20" spans="1:17" ht="12" customHeight="1" x14ac:dyDescent="0.25">
      <c r="A20" s="69" t="s">
        <v>85</v>
      </c>
      <c r="B20" s="74">
        <f t="shared" ref="B20:Q20" si="4">B5*1000000/B6</f>
        <v>51504.793861534832</v>
      </c>
      <c r="C20" s="74">
        <f t="shared" si="4"/>
        <v>52789.782199281908</v>
      </c>
      <c r="D20" s="74">
        <f t="shared" si="4"/>
        <v>53374.121715979381</v>
      </c>
      <c r="E20" s="74">
        <f t="shared" si="4"/>
        <v>53367.861697269691</v>
      </c>
      <c r="F20" s="74">
        <f t="shared" si="4"/>
        <v>53397.083087814404</v>
      </c>
      <c r="G20" s="74">
        <f t="shared" si="4"/>
        <v>53597.632675991968</v>
      </c>
      <c r="H20" s="74">
        <f t="shared" si="4"/>
        <v>54227.715971903868</v>
      </c>
      <c r="I20" s="74">
        <f t="shared" si="4"/>
        <v>54982.809321124769</v>
      </c>
      <c r="J20" s="74">
        <f t="shared" si="4"/>
        <v>55263.520643848795</v>
      </c>
      <c r="K20" s="74">
        <f t="shared" si="4"/>
        <v>53280.848518225037</v>
      </c>
      <c r="L20" s="74">
        <f t="shared" si="4"/>
        <v>53311.560562282895</v>
      </c>
      <c r="M20" s="74">
        <f t="shared" si="4"/>
        <v>54204.69231050364</v>
      </c>
      <c r="N20" s="74">
        <f t="shared" si="4"/>
        <v>53893.34790106101</v>
      </c>
      <c r="O20" s="74">
        <f t="shared" si="4"/>
        <v>54024.959050453588</v>
      </c>
      <c r="P20" s="74">
        <f t="shared" si="4"/>
        <v>54502.047014348434</v>
      </c>
      <c r="Q20" s="74">
        <f t="shared" si="4"/>
        <v>55139.912451349344</v>
      </c>
    </row>
    <row r="21" spans="1:17" ht="12" customHeight="1" x14ac:dyDescent="0.25">
      <c r="A21" s="69" t="s">
        <v>84</v>
      </c>
      <c r="B21" s="74">
        <f t="shared" ref="B21:Q21" si="5">B5*1000000/B3</f>
        <v>17709.352378075786</v>
      </c>
      <c r="C21" s="74">
        <f t="shared" si="5"/>
        <v>18211.485734678579</v>
      </c>
      <c r="D21" s="74">
        <f t="shared" si="5"/>
        <v>18468.516367036274</v>
      </c>
      <c r="E21" s="74">
        <f t="shared" si="5"/>
        <v>18389.828068345461</v>
      </c>
      <c r="F21" s="74">
        <f t="shared" si="5"/>
        <v>18617.755393986234</v>
      </c>
      <c r="G21" s="74">
        <f t="shared" si="5"/>
        <v>18836.288118776949</v>
      </c>
      <c r="H21" s="74">
        <f t="shared" si="5"/>
        <v>19342.610020462449</v>
      </c>
      <c r="I21" s="74">
        <f t="shared" si="5"/>
        <v>20001.301371974598</v>
      </c>
      <c r="J21" s="74">
        <f t="shared" si="5"/>
        <v>20380.555735638478</v>
      </c>
      <c r="K21" s="74">
        <f t="shared" si="5"/>
        <v>19847.195595669251</v>
      </c>
      <c r="L21" s="74">
        <f t="shared" si="5"/>
        <v>20074.702828798476</v>
      </c>
      <c r="M21" s="74">
        <f t="shared" si="5"/>
        <v>21059.014689306077</v>
      </c>
      <c r="N21" s="74">
        <f t="shared" si="5"/>
        <v>21126.503145936967</v>
      </c>
      <c r="O21" s="74">
        <f t="shared" si="5"/>
        <v>21298.342541796916</v>
      </c>
      <c r="P21" s="74">
        <f t="shared" si="5"/>
        <v>21605.811009631543</v>
      </c>
      <c r="Q21" s="74">
        <f t="shared" si="5"/>
        <v>21846.118110207066</v>
      </c>
    </row>
    <row r="22" spans="1:17" ht="12" customHeight="1" x14ac:dyDescent="0.25">
      <c r="A22" s="67" t="s">
        <v>83</v>
      </c>
      <c r="B22" s="73">
        <v>1.213493414026126</v>
      </c>
      <c r="C22" s="73">
        <v>1.2150584661606827</v>
      </c>
      <c r="D22" s="73">
        <v>1.2075427940082029</v>
      </c>
      <c r="E22" s="73">
        <v>1.1834376872268479</v>
      </c>
      <c r="F22" s="73">
        <v>1.1707840339603226</v>
      </c>
      <c r="G22" s="73">
        <v>1.1595294855056362</v>
      </c>
      <c r="H22" s="73">
        <v>1.1596690844392552</v>
      </c>
      <c r="I22" s="73">
        <v>1.1637822641462408</v>
      </c>
      <c r="J22" s="73">
        <v>1.1735659872978279</v>
      </c>
      <c r="K22" s="73">
        <v>1.1721444243227785</v>
      </c>
      <c r="L22" s="73">
        <v>1.1695638662720562</v>
      </c>
      <c r="M22" s="73">
        <v>1.2075083847788302</v>
      </c>
      <c r="N22" s="73">
        <v>1.213341289616612</v>
      </c>
      <c r="O22" s="73">
        <v>1.2192167262437144</v>
      </c>
      <c r="P22" s="73">
        <v>1.2165606181553916</v>
      </c>
      <c r="Q22" s="73">
        <v>1.2059456216625815</v>
      </c>
    </row>
    <row r="23" spans="1:17" ht="12" customHeight="1" x14ac:dyDescent="0.25">
      <c r="A23" s="72" t="s">
        <v>82</v>
      </c>
      <c r="B23" s="71">
        <f t="shared" ref="B23:Q23" si="6">B6/B8</f>
        <v>7.7438018167487295</v>
      </c>
      <c r="C23" s="71">
        <f t="shared" si="6"/>
        <v>7.6589863904800195</v>
      </c>
      <c r="D23" s="71">
        <f t="shared" si="6"/>
        <v>7.6422801378100944</v>
      </c>
      <c r="E23" s="71">
        <f t="shared" si="6"/>
        <v>7.5872429484725235</v>
      </c>
      <c r="F23" s="71">
        <f t="shared" si="6"/>
        <v>7.5795431324070526</v>
      </c>
      <c r="G23" s="71">
        <f t="shared" si="6"/>
        <v>7.5650790572522366</v>
      </c>
      <c r="H23" s="71">
        <f t="shared" si="6"/>
        <v>7.4853731389527924</v>
      </c>
      <c r="I23" s="71">
        <f t="shared" si="6"/>
        <v>7.4481461038320083</v>
      </c>
      <c r="J23" s="71">
        <f t="shared" si="6"/>
        <v>7.45435423951049</v>
      </c>
      <c r="K23" s="71">
        <f t="shared" si="6"/>
        <v>7.5474124937194293</v>
      </c>
      <c r="L23" s="71">
        <f t="shared" si="6"/>
        <v>7.5433948397875792</v>
      </c>
      <c r="M23" s="71">
        <f t="shared" si="6"/>
        <v>7.6427921897434548</v>
      </c>
      <c r="N23" s="71">
        <f t="shared" si="6"/>
        <v>7.6734982801398779</v>
      </c>
      <c r="O23" s="71">
        <f t="shared" si="6"/>
        <v>7.7006207784129437</v>
      </c>
      <c r="P23" s="71">
        <f t="shared" si="6"/>
        <v>7.7148169936717892</v>
      </c>
      <c r="Q23" s="71">
        <f t="shared" si="6"/>
        <v>7.6806958395720502</v>
      </c>
    </row>
    <row r="24" spans="1:17" ht="12" customHeight="1" x14ac:dyDescent="0.25">
      <c r="A24" s="69" t="s">
        <v>81</v>
      </c>
      <c r="B24" s="70">
        <f t="shared" ref="B24:Q24" si="7">B9*1000/B3</f>
        <v>19.98082012973488</v>
      </c>
      <c r="C24" s="70">
        <f t="shared" si="7"/>
        <v>20.269205403805955</v>
      </c>
      <c r="D24" s="70">
        <f t="shared" si="7"/>
        <v>20.374681450239787</v>
      </c>
      <c r="E24" s="70">
        <f t="shared" si="7"/>
        <v>20.437435050813146</v>
      </c>
      <c r="F24" s="70">
        <f t="shared" si="7"/>
        <v>20.700425456349468</v>
      </c>
      <c r="G24" s="70">
        <f t="shared" si="7"/>
        <v>20.90493202134012</v>
      </c>
      <c r="H24" s="70">
        <f t="shared" si="7"/>
        <v>21.443359295233066</v>
      </c>
      <c r="I24" s="70">
        <f t="shared" si="7"/>
        <v>21.978378791807433</v>
      </c>
      <c r="J24" s="70">
        <f t="shared" si="7"/>
        <v>22.262808981462257</v>
      </c>
      <c r="K24" s="70">
        <f t="shared" si="7"/>
        <v>22.209687329615466</v>
      </c>
      <c r="L24" s="70">
        <f t="shared" si="7"/>
        <v>22.463292016534282</v>
      </c>
      <c r="M24" s="70">
        <f t="shared" si="7"/>
        <v>22.875027595641139</v>
      </c>
      <c r="N24" s="70">
        <f t="shared" si="7"/>
        <v>22.988549475648593</v>
      </c>
      <c r="O24" s="70">
        <f t="shared" si="7"/>
        <v>23.037647991422336</v>
      </c>
      <c r="P24" s="70">
        <f t="shared" si="7"/>
        <v>23.123024759589342</v>
      </c>
      <c r="Q24" s="70">
        <f t="shared" si="7"/>
        <v>23.212405664010888</v>
      </c>
    </row>
    <row r="25" spans="1:17" ht="12" customHeight="1" x14ac:dyDescent="0.25">
      <c r="A25" s="69" t="s">
        <v>80</v>
      </c>
      <c r="B25" s="70">
        <f t="shared" ref="B25:Q25" si="8">B9*1000/B6</f>
        <v>58.11099129974049</v>
      </c>
      <c r="C25" s="70">
        <f t="shared" si="8"/>
        <v>58.754510983247307</v>
      </c>
      <c r="D25" s="70">
        <f t="shared" si="8"/>
        <v>58.882950099359753</v>
      </c>
      <c r="E25" s="70">
        <f t="shared" si="8"/>
        <v>59.310081811812118</v>
      </c>
      <c r="F25" s="70">
        <f t="shared" si="8"/>
        <v>59.370333031813288</v>
      </c>
      <c r="G25" s="70">
        <f t="shared" si="8"/>
        <v>59.483846314680477</v>
      </c>
      <c r="H25" s="70">
        <f t="shared" si="8"/>
        <v>60.117243542378063</v>
      </c>
      <c r="I25" s="70">
        <f t="shared" si="8"/>
        <v>60.417719218542025</v>
      </c>
      <c r="J25" s="70">
        <f t="shared" si="8"/>
        <v>60.36740213053659</v>
      </c>
      <c r="K25" s="70">
        <f t="shared" si="8"/>
        <v>59.623082794860757</v>
      </c>
      <c r="L25" s="70">
        <f t="shared" si="8"/>
        <v>59.654838379462568</v>
      </c>
      <c r="M25" s="70">
        <f t="shared" si="8"/>
        <v>58.879005058373188</v>
      </c>
      <c r="N25" s="70">
        <f t="shared" si="8"/>
        <v>58.643396215343543</v>
      </c>
      <c r="O25" s="70">
        <f t="shared" si="8"/>
        <v>58.436847229444083</v>
      </c>
      <c r="P25" s="70">
        <f t="shared" si="8"/>
        <v>58.32931621957075</v>
      </c>
      <c r="Q25" s="70">
        <f t="shared" si="8"/>
        <v>58.588441646333031</v>
      </c>
    </row>
    <row r="26" spans="1:17" ht="12" customHeight="1" x14ac:dyDescent="0.25">
      <c r="A26" s="69" t="s">
        <v>79</v>
      </c>
      <c r="B26" s="68">
        <v>450</v>
      </c>
      <c r="C26" s="68">
        <v>449.99999999999994</v>
      </c>
      <c r="D26" s="68">
        <v>449.99999999999994</v>
      </c>
      <c r="E26" s="68">
        <v>450</v>
      </c>
      <c r="F26" s="68">
        <v>450</v>
      </c>
      <c r="G26" s="68">
        <v>449.99999999999994</v>
      </c>
      <c r="H26" s="68">
        <v>450</v>
      </c>
      <c r="I26" s="68">
        <v>450</v>
      </c>
      <c r="J26" s="68">
        <v>450</v>
      </c>
      <c r="K26" s="68">
        <v>450</v>
      </c>
      <c r="L26" s="68">
        <v>450</v>
      </c>
      <c r="M26" s="68">
        <v>450</v>
      </c>
      <c r="N26" s="68">
        <v>450.00000000000006</v>
      </c>
      <c r="O26" s="68">
        <v>450</v>
      </c>
      <c r="P26" s="68">
        <v>449.99999999999994</v>
      </c>
      <c r="Q26" s="68">
        <v>450</v>
      </c>
    </row>
    <row r="27" spans="1:17" ht="12" customHeight="1" x14ac:dyDescent="0.25">
      <c r="A27" s="67" t="s">
        <v>78</v>
      </c>
      <c r="B27" s="66" t="str">
        <f t="shared" ref="B27" si="9">IF(SUM(B11)=0,"",B11*1000/B10)</f>
        <v/>
      </c>
      <c r="C27" s="65">
        <v>450</v>
      </c>
      <c r="D27" s="65">
        <v>450</v>
      </c>
      <c r="E27" s="65">
        <v>450</v>
      </c>
      <c r="F27" s="65">
        <v>450.00000000000006</v>
      </c>
      <c r="G27" s="65">
        <v>450</v>
      </c>
      <c r="H27" s="65">
        <v>450</v>
      </c>
      <c r="I27" s="65">
        <v>450</v>
      </c>
      <c r="J27" s="65">
        <v>450</v>
      </c>
      <c r="K27" s="65">
        <v>450</v>
      </c>
      <c r="L27" s="65">
        <v>450</v>
      </c>
      <c r="M27" s="65">
        <v>449.99999999999994</v>
      </c>
      <c r="N27" s="65">
        <v>450</v>
      </c>
      <c r="O27" s="65">
        <v>450.00000000000006</v>
      </c>
      <c r="P27" s="65">
        <v>450.00000000000006</v>
      </c>
      <c r="Q27" s="65">
        <v>449.99999999999994</v>
      </c>
    </row>
    <row r="28" spans="1:17" s="28" customFormat="1" ht="12" customHeight="1" x14ac:dyDescent="0.25"/>
    <row r="29" spans="1:17" s="28" customFormat="1" ht="12.95" hidden="1" customHeight="1" x14ac:dyDescent="0.25">
      <c r="A29" s="35" t="s">
        <v>77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</row>
    <row r="30" spans="1:17" s="28" customFormat="1" ht="12" hidden="1" customHeight="1" x14ac:dyDescent="0.25"/>
    <row r="31" spans="1:17" ht="12" hidden="1" customHeight="1" x14ac:dyDescent="0.25">
      <c r="A31" s="63" t="s">
        <v>76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</row>
    <row r="32" spans="1:17" ht="12" hidden="1" customHeight="1" x14ac:dyDescent="0.25">
      <c r="A32" s="63" t="s">
        <v>75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</row>
    <row r="33" spans="1:17" ht="12" hidden="1" customHeight="1" x14ac:dyDescent="0.25">
      <c r="A33" s="61" t="s">
        <v>74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</row>
    <row r="34" spans="1:17" ht="12" hidden="1" customHeight="1" x14ac:dyDescent="0.25">
      <c r="A34" s="59" t="s">
        <v>19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</row>
    <row r="35" spans="1:17" ht="12" hidden="1" customHeight="1" x14ac:dyDescent="0.25">
      <c r="A35" s="19" t="s">
        <v>73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</row>
    <row r="36" spans="1:17" s="28" customFormat="1" ht="12" hidden="1" customHeight="1" x14ac:dyDescent="0.25"/>
    <row r="37" spans="1:17" s="28" customFormat="1" ht="12.95" customHeight="1" x14ac:dyDescent="0.25">
      <c r="A37" s="35" t="s">
        <v>72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</row>
    <row r="38" spans="1:17" s="28" customFormat="1" ht="12" customHeight="1" x14ac:dyDescent="0.25">
      <c r="B38" s="33"/>
    </row>
    <row r="39" spans="1:17" ht="12.95" customHeight="1" x14ac:dyDescent="0.25">
      <c r="A39" s="40" t="s">
        <v>71</v>
      </c>
      <c r="B39" s="55">
        <f>SUM(B40:B41,B44:B45,B51:B52)</f>
        <v>29359.134455769079</v>
      </c>
      <c r="C39" s="55">
        <f t="shared" ref="C39:Q39" si="10">SUM(C40:C41,C44:C45,C51:C52)</f>
        <v>30997.76616028323</v>
      </c>
      <c r="D39" s="55">
        <f t="shared" si="10"/>
        <v>30693.28606099265</v>
      </c>
      <c r="E39" s="55">
        <f t="shared" si="10"/>
        <v>33616.389693444522</v>
      </c>
      <c r="F39" s="55">
        <f t="shared" si="10"/>
        <v>32890.988692977851</v>
      </c>
      <c r="G39" s="55">
        <f t="shared" si="10"/>
        <v>32270.287606421385</v>
      </c>
      <c r="H39" s="55">
        <f t="shared" si="10"/>
        <v>34990.655566709349</v>
      </c>
      <c r="I39" s="55">
        <f t="shared" si="10"/>
        <v>29846.010025395713</v>
      </c>
      <c r="J39" s="55">
        <f t="shared" si="10"/>
        <v>32727.700568631986</v>
      </c>
      <c r="K39" s="55">
        <f t="shared" si="10"/>
        <v>31781.171557542359</v>
      </c>
      <c r="L39" s="55">
        <f t="shared" si="10"/>
        <v>34324.221785781119</v>
      </c>
      <c r="M39" s="55">
        <f t="shared" si="10"/>
        <v>30863.942960504879</v>
      </c>
      <c r="N39" s="55">
        <f t="shared" si="10"/>
        <v>32217.743590922706</v>
      </c>
      <c r="O39" s="55">
        <f t="shared" si="10"/>
        <v>33392.694467558744</v>
      </c>
      <c r="P39" s="55">
        <f t="shared" si="10"/>
        <v>32001.857462133637</v>
      </c>
      <c r="Q39" s="55">
        <f t="shared" si="10"/>
        <v>33730.138068395761</v>
      </c>
    </row>
    <row r="40" spans="1:17" ht="12" customHeight="1" x14ac:dyDescent="0.25">
      <c r="A40" s="54" t="s">
        <v>38</v>
      </c>
      <c r="B40" s="53">
        <v>305.24140293663407</v>
      </c>
      <c r="C40" s="53">
        <v>331.31565999999992</v>
      </c>
      <c r="D40" s="53">
        <v>277.91394000000003</v>
      </c>
      <c r="E40" s="53">
        <v>122.00381999999998</v>
      </c>
      <c r="F40" s="53">
        <v>86.40670999999999</v>
      </c>
      <c r="G40" s="53">
        <v>77.006345026046546</v>
      </c>
      <c r="H40" s="53">
        <v>91.89558999999997</v>
      </c>
      <c r="I40" s="53">
        <v>197.66845999999998</v>
      </c>
      <c r="J40" s="53">
        <v>147.60897999999992</v>
      </c>
      <c r="K40" s="53">
        <v>117.38240999999999</v>
      </c>
      <c r="L40" s="53">
        <v>94.410199973572134</v>
      </c>
      <c r="M40" s="53">
        <v>96.615219090345406</v>
      </c>
      <c r="N40" s="53">
        <v>103.66140607899416</v>
      </c>
      <c r="O40" s="53">
        <v>45.311367830004961</v>
      </c>
      <c r="P40" s="53">
        <v>53.307180253451044</v>
      </c>
      <c r="Q40" s="53">
        <v>183.93618294020993</v>
      </c>
    </row>
    <row r="41" spans="1:17" ht="12" customHeight="1" x14ac:dyDescent="0.25">
      <c r="A41" s="51" t="s">
        <v>37</v>
      </c>
      <c r="B41" s="50">
        <f>SUM(B42:B43)</f>
        <v>8880.2793723237301</v>
      </c>
      <c r="C41" s="50">
        <f t="shared" ref="C41:Q41" si="11">SUM(C42:C43)</f>
        <v>10196.344059999994</v>
      </c>
      <c r="D41" s="50">
        <f t="shared" si="11"/>
        <v>9141.3046099999956</v>
      </c>
      <c r="E41" s="50">
        <f t="shared" si="11"/>
        <v>9672.2913099999969</v>
      </c>
      <c r="F41" s="50">
        <f t="shared" si="11"/>
        <v>8933.1003899999996</v>
      </c>
      <c r="G41" s="50">
        <f t="shared" si="11"/>
        <v>8913.6518930537968</v>
      </c>
      <c r="H41" s="50">
        <f t="shared" si="11"/>
        <v>9275.045049999997</v>
      </c>
      <c r="I41" s="50">
        <f t="shared" si="11"/>
        <v>6538.1542499999996</v>
      </c>
      <c r="J41" s="50">
        <f t="shared" si="11"/>
        <v>8425.7075499999992</v>
      </c>
      <c r="K41" s="50">
        <f t="shared" si="11"/>
        <v>7692.9950199999994</v>
      </c>
      <c r="L41" s="50">
        <f t="shared" si="11"/>
        <v>7701.3938236565655</v>
      </c>
      <c r="M41" s="50">
        <f t="shared" si="11"/>
        <v>7020.0356886661302</v>
      </c>
      <c r="N41" s="50">
        <f t="shared" si="11"/>
        <v>7364.0293200909746</v>
      </c>
      <c r="O41" s="50">
        <f t="shared" si="11"/>
        <v>7855.0663927021678</v>
      </c>
      <c r="P41" s="50">
        <f t="shared" si="11"/>
        <v>7192.0147858171367</v>
      </c>
      <c r="Q41" s="50">
        <f t="shared" si="11"/>
        <v>7023.1663051212827</v>
      </c>
    </row>
    <row r="42" spans="1:17" ht="12" customHeight="1" x14ac:dyDescent="0.25">
      <c r="A42" s="52" t="s">
        <v>66</v>
      </c>
      <c r="B42" s="50">
        <v>217.54036991530427</v>
      </c>
      <c r="C42" s="50">
        <v>224.10083999999998</v>
      </c>
      <c r="D42" s="50">
        <v>197.79061999999999</v>
      </c>
      <c r="E42" s="50">
        <v>376.61986999999993</v>
      </c>
      <c r="F42" s="50">
        <v>373.72037</v>
      </c>
      <c r="G42" s="50">
        <v>559.26588828283002</v>
      </c>
      <c r="H42" s="50">
        <v>430.37561999999986</v>
      </c>
      <c r="I42" s="50">
        <v>402.20293999999996</v>
      </c>
      <c r="J42" s="50">
        <v>438.71533000000005</v>
      </c>
      <c r="K42" s="50">
        <v>410.10167999999993</v>
      </c>
      <c r="L42" s="50">
        <v>365.0121776459992</v>
      </c>
      <c r="M42" s="50">
        <v>366.10545906425023</v>
      </c>
      <c r="N42" s="50">
        <v>383.70579425230835</v>
      </c>
      <c r="O42" s="50">
        <v>462.85909796698638</v>
      </c>
      <c r="P42" s="50">
        <v>398.6428198025348</v>
      </c>
      <c r="Q42" s="50">
        <v>334.81414383725047</v>
      </c>
    </row>
    <row r="43" spans="1:17" ht="12" customHeight="1" x14ac:dyDescent="0.25">
      <c r="A43" s="52" t="s">
        <v>65</v>
      </c>
      <c r="B43" s="50">
        <v>8662.7390024084252</v>
      </c>
      <c r="C43" s="50">
        <v>9972.2432199999948</v>
      </c>
      <c r="D43" s="50">
        <v>8943.5139899999958</v>
      </c>
      <c r="E43" s="50">
        <v>9295.6714399999964</v>
      </c>
      <c r="F43" s="50">
        <v>8559.3800200000005</v>
      </c>
      <c r="G43" s="50">
        <v>8354.3860047709659</v>
      </c>
      <c r="H43" s="50">
        <v>8844.6694299999963</v>
      </c>
      <c r="I43" s="50">
        <v>6135.9513099999995</v>
      </c>
      <c r="J43" s="50">
        <v>7986.9922199999992</v>
      </c>
      <c r="K43" s="50">
        <v>7282.8933399999996</v>
      </c>
      <c r="L43" s="50">
        <v>7336.3816460105663</v>
      </c>
      <c r="M43" s="50">
        <v>6653.9302296018805</v>
      </c>
      <c r="N43" s="50">
        <v>6980.3235258386658</v>
      </c>
      <c r="O43" s="50">
        <v>7392.2072947351817</v>
      </c>
      <c r="P43" s="50">
        <v>6793.3719660146016</v>
      </c>
      <c r="Q43" s="50">
        <v>6688.3521612840323</v>
      </c>
    </row>
    <row r="44" spans="1:17" ht="12" customHeight="1" x14ac:dyDescent="0.25">
      <c r="A44" s="51" t="s">
        <v>41</v>
      </c>
      <c r="B44" s="50">
        <v>10019.726199665831</v>
      </c>
      <c r="C44" s="50">
        <v>10320.116419999993</v>
      </c>
      <c r="D44" s="50">
        <v>10319.900029999999</v>
      </c>
      <c r="E44" s="50">
        <v>9340.4926399999986</v>
      </c>
      <c r="F44" s="50">
        <v>9293.4491199999993</v>
      </c>
      <c r="G44" s="50">
        <v>9013.375016621032</v>
      </c>
      <c r="H44" s="50">
        <v>11106.019780000001</v>
      </c>
      <c r="I44" s="50">
        <v>8996.6335500000005</v>
      </c>
      <c r="J44" s="50">
        <v>9536.8688499999989</v>
      </c>
      <c r="K44" s="50">
        <v>8936.9004499999955</v>
      </c>
      <c r="L44" s="50">
        <v>9693.6294712790987</v>
      </c>
      <c r="M44" s="50">
        <v>8688.6968099659971</v>
      </c>
      <c r="N44" s="50">
        <v>8866.1274640368993</v>
      </c>
      <c r="O44" s="50">
        <v>10411.398160315528</v>
      </c>
      <c r="P44" s="50">
        <v>9699.3496408426636</v>
      </c>
      <c r="Q44" s="50">
        <v>10180.69229894825</v>
      </c>
    </row>
    <row r="45" spans="1:17" ht="12" customHeight="1" x14ac:dyDescent="0.25">
      <c r="A45" s="51" t="s">
        <v>64</v>
      </c>
      <c r="B45" s="50">
        <f>SUM(B46:B50)</f>
        <v>14.091903397184627</v>
      </c>
      <c r="C45" s="50">
        <f t="shared" ref="C45:Q45" si="12">SUM(C46:C50)</f>
        <v>13.899940000000001</v>
      </c>
      <c r="D45" s="50">
        <f t="shared" si="12"/>
        <v>15.399670000000006</v>
      </c>
      <c r="E45" s="50">
        <f t="shared" si="12"/>
        <v>352.66379999999998</v>
      </c>
      <c r="F45" s="50">
        <f t="shared" si="12"/>
        <v>446.23827999999997</v>
      </c>
      <c r="G45" s="50">
        <f t="shared" si="12"/>
        <v>473.50265779206092</v>
      </c>
      <c r="H45" s="50">
        <f t="shared" si="12"/>
        <v>621.37479000000019</v>
      </c>
      <c r="I45" s="50">
        <f t="shared" si="12"/>
        <v>800.10449999999992</v>
      </c>
      <c r="J45" s="50">
        <f t="shared" si="12"/>
        <v>741.73723999999993</v>
      </c>
      <c r="K45" s="50">
        <f t="shared" si="12"/>
        <v>981.26350999999954</v>
      </c>
      <c r="L45" s="50">
        <f t="shared" si="12"/>
        <v>1089.7107797089368</v>
      </c>
      <c r="M45" s="50">
        <f t="shared" si="12"/>
        <v>1130.1471584405817</v>
      </c>
      <c r="N45" s="50">
        <f t="shared" si="12"/>
        <v>1329.367580047578</v>
      </c>
      <c r="O45" s="50">
        <f t="shared" si="12"/>
        <v>1461.3342546110816</v>
      </c>
      <c r="P45" s="50">
        <f t="shared" si="12"/>
        <v>2216.6952937573969</v>
      </c>
      <c r="Q45" s="50">
        <f t="shared" si="12"/>
        <v>2803.5049707328399</v>
      </c>
    </row>
    <row r="46" spans="1:17" ht="12" customHeight="1" x14ac:dyDescent="0.25">
      <c r="A46" s="52" t="s">
        <v>34</v>
      </c>
      <c r="B46" s="50">
        <v>0</v>
      </c>
      <c r="C46" s="50">
        <v>0</v>
      </c>
      <c r="D46" s="50">
        <v>0</v>
      </c>
      <c r="E46" s="50">
        <v>141.36481000000003</v>
      </c>
      <c r="F46" s="50">
        <v>196.33496</v>
      </c>
      <c r="G46" s="50">
        <v>155.67983797990664</v>
      </c>
      <c r="H46" s="50">
        <v>212.68461999999997</v>
      </c>
      <c r="I46" s="50">
        <v>186.31158000000005</v>
      </c>
      <c r="J46" s="50">
        <v>117.13845000000002</v>
      </c>
      <c r="K46" s="50">
        <v>120.54551999999998</v>
      </c>
      <c r="L46" s="50">
        <v>142.16126414162702</v>
      </c>
      <c r="M46" s="50">
        <v>112.63976304155821</v>
      </c>
      <c r="N46" s="50">
        <v>125.96702913552697</v>
      </c>
      <c r="O46" s="50">
        <v>94.608469618135047</v>
      </c>
      <c r="P46" s="50">
        <v>664.48654136108257</v>
      </c>
      <c r="Q46" s="50">
        <v>1195.8080260818551</v>
      </c>
    </row>
    <row r="47" spans="1:17" ht="12" customHeight="1" x14ac:dyDescent="0.25">
      <c r="A47" s="52" t="s">
        <v>63</v>
      </c>
      <c r="B47" s="50">
        <v>0</v>
      </c>
      <c r="C47" s="50">
        <v>0</v>
      </c>
      <c r="D47" s="50">
        <v>0</v>
      </c>
      <c r="E47" s="50">
        <v>160.49884999999998</v>
      </c>
      <c r="F47" s="50">
        <v>177.78731999999997</v>
      </c>
      <c r="G47" s="50">
        <v>211.37863965928122</v>
      </c>
      <c r="H47" s="50">
        <v>251.30078</v>
      </c>
      <c r="I47" s="50">
        <v>411.00012000000004</v>
      </c>
      <c r="J47" s="50">
        <v>408.30351999999999</v>
      </c>
      <c r="K47" s="50">
        <v>553.6021599999998</v>
      </c>
      <c r="L47" s="50">
        <v>657.01851369126371</v>
      </c>
      <c r="M47" s="50">
        <v>774.76828014832734</v>
      </c>
      <c r="N47" s="50">
        <v>956.95810970341347</v>
      </c>
      <c r="O47" s="50">
        <v>1129.8371470778281</v>
      </c>
      <c r="P47" s="50">
        <v>1286.9012918458434</v>
      </c>
      <c r="Q47" s="50">
        <v>1367.1800056569057</v>
      </c>
    </row>
    <row r="48" spans="1:17" ht="12" customHeight="1" x14ac:dyDescent="0.25">
      <c r="A48" s="52" t="s">
        <v>62</v>
      </c>
      <c r="B48" s="50">
        <v>0</v>
      </c>
      <c r="C48" s="50">
        <v>0</v>
      </c>
      <c r="D48" s="50">
        <v>0</v>
      </c>
      <c r="E48" s="50">
        <v>0.29995999999999995</v>
      </c>
      <c r="F48" s="50">
        <v>22.202040000000054</v>
      </c>
      <c r="G48" s="50">
        <v>50.993604030798487</v>
      </c>
      <c r="H48" s="50">
        <v>99.696170000000237</v>
      </c>
      <c r="I48" s="50">
        <v>141.19275999999994</v>
      </c>
      <c r="J48" s="50">
        <v>157.58409</v>
      </c>
      <c r="K48" s="50">
        <v>240.60148999999981</v>
      </c>
      <c r="L48" s="50">
        <v>219.33105601911728</v>
      </c>
      <c r="M48" s="50">
        <v>167.40710113558984</v>
      </c>
      <c r="N48" s="50">
        <v>167.33670048583187</v>
      </c>
      <c r="O48" s="50">
        <v>152.57521492313879</v>
      </c>
      <c r="P48" s="50">
        <v>166.76014814570391</v>
      </c>
      <c r="Q48" s="50">
        <v>156.87310599513009</v>
      </c>
    </row>
    <row r="49" spans="1:17" ht="12" customHeight="1" x14ac:dyDescent="0.25">
      <c r="A49" s="52" t="s">
        <v>33</v>
      </c>
      <c r="B49" s="50">
        <v>14.091903397184627</v>
      </c>
      <c r="C49" s="50">
        <v>13.899940000000001</v>
      </c>
      <c r="D49" s="50">
        <v>15.399670000000006</v>
      </c>
      <c r="E49" s="50">
        <v>14.296379999999996</v>
      </c>
      <c r="F49" s="50">
        <v>15.303299999999998</v>
      </c>
      <c r="G49" s="50">
        <v>19.60926116134257</v>
      </c>
      <c r="H49" s="50">
        <v>20.493229999999993</v>
      </c>
      <c r="I49" s="50">
        <v>25.800039999999996</v>
      </c>
      <c r="J49" s="50">
        <v>24.697239999999994</v>
      </c>
      <c r="K49" s="50">
        <v>28.897170000000003</v>
      </c>
      <c r="L49" s="50">
        <v>33.701144022868512</v>
      </c>
      <c r="M49" s="50">
        <v>32.077017144945444</v>
      </c>
      <c r="N49" s="50">
        <v>36.113485293223597</v>
      </c>
      <c r="O49" s="50">
        <v>37.929307973931699</v>
      </c>
      <c r="P49" s="50">
        <v>35.587692490983827</v>
      </c>
      <c r="Q49" s="50">
        <v>38.239228050062053</v>
      </c>
    </row>
    <row r="50" spans="1:17" ht="12" customHeight="1" x14ac:dyDescent="0.25">
      <c r="A50" s="52" t="s">
        <v>61</v>
      </c>
      <c r="B50" s="50">
        <v>0</v>
      </c>
      <c r="C50" s="50">
        <v>0</v>
      </c>
      <c r="D50" s="50">
        <v>0</v>
      </c>
      <c r="E50" s="50">
        <v>36.203800000000008</v>
      </c>
      <c r="F50" s="50">
        <v>34.610660000000003</v>
      </c>
      <c r="G50" s="50">
        <v>35.841314960731992</v>
      </c>
      <c r="H50" s="50">
        <v>37.19999</v>
      </c>
      <c r="I50" s="50">
        <v>35.799999999999997</v>
      </c>
      <c r="J50" s="50">
        <v>34.013940000000012</v>
      </c>
      <c r="K50" s="50">
        <v>37.617169999999987</v>
      </c>
      <c r="L50" s="50">
        <v>37.498801834060345</v>
      </c>
      <c r="M50" s="50">
        <v>43.254996970160867</v>
      </c>
      <c r="N50" s="50">
        <v>42.992255429581981</v>
      </c>
      <c r="O50" s="50">
        <v>46.384115018047986</v>
      </c>
      <c r="P50" s="50">
        <v>62.959619913783108</v>
      </c>
      <c r="Q50" s="50">
        <v>45.404604948886934</v>
      </c>
    </row>
    <row r="51" spans="1:17" ht="12" customHeight="1" x14ac:dyDescent="0.25">
      <c r="A51" s="51" t="s">
        <v>42</v>
      </c>
      <c r="B51" s="50">
        <v>0</v>
      </c>
      <c r="C51" s="50">
        <v>0</v>
      </c>
      <c r="D51" s="50">
        <v>0</v>
      </c>
      <c r="E51" s="50">
        <v>2628.9985099999994</v>
      </c>
      <c r="F51" s="50">
        <v>2733.173859999999</v>
      </c>
      <c r="G51" s="50">
        <v>2703.4504870808519</v>
      </c>
      <c r="H51" s="50">
        <v>2402.016959999999</v>
      </c>
      <c r="I51" s="50">
        <v>2194.7708899999998</v>
      </c>
      <c r="J51" s="50">
        <v>2414.0986499999995</v>
      </c>
      <c r="K51" s="50">
        <v>2373.0015700000017</v>
      </c>
      <c r="L51" s="50">
        <v>3268.8677791452515</v>
      </c>
      <c r="M51" s="50">
        <v>2062.1719493469909</v>
      </c>
      <c r="N51" s="50">
        <v>2375.5131750371256</v>
      </c>
      <c r="O51" s="50">
        <v>1450.8935733233284</v>
      </c>
      <c r="P51" s="50">
        <v>1326.7417375159382</v>
      </c>
      <c r="Q51" s="50">
        <v>1382.0817808350098</v>
      </c>
    </row>
    <row r="52" spans="1:17" ht="12" customHeight="1" x14ac:dyDescent="0.25">
      <c r="A52" s="49" t="s">
        <v>30</v>
      </c>
      <c r="B52" s="48">
        <v>10139.7955774457</v>
      </c>
      <c r="C52" s="48">
        <v>10136.090080283242</v>
      </c>
      <c r="D52" s="48">
        <v>10938.767810992656</v>
      </c>
      <c r="E52" s="48">
        <v>11499.939613444531</v>
      </c>
      <c r="F52" s="48">
        <v>11398.620332977851</v>
      </c>
      <c r="G52" s="48">
        <v>11089.301206847598</v>
      </c>
      <c r="H52" s="48">
        <v>11494.303396709354</v>
      </c>
      <c r="I52" s="48">
        <v>11118.678375395715</v>
      </c>
      <c r="J52" s="48">
        <v>11461.679298631992</v>
      </c>
      <c r="K52" s="48">
        <v>11679.628597542363</v>
      </c>
      <c r="L52" s="48">
        <v>12476.209732017698</v>
      </c>
      <c r="M52" s="48">
        <v>11866.276134994832</v>
      </c>
      <c r="N52" s="48">
        <v>12179.044645631135</v>
      </c>
      <c r="O52" s="48">
        <v>12168.690718776637</v>
      </c>
      <c r="P52" s="48">
        <v>11513.748823947051</v>
      </c>
      <c r="Q52" s="48">
        <v>12156.756529818169</v>
      </c>
    </row>
    <row r="53" spans="1:17" s="28" customFormat="1" ht="12" customHeight="1" x14ac:dyDescent="0.2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</row>
    <row r="54" spans="1:17" ht="12.95" customHeight="1" x14ac:dyDescent="0.25">
      <c r="A54" s="27" t="s">
        <v>70</v>
      </c>
      <c r="B54" s="26">
        <f t="shared" ref="B54" si="13">SUM(B55,B60)</f>
        <v>29359.134455769075</v>
      </c>
      <c r="C54" s="26">
        <f t="shared" ref="C54:Q54" si="14">SUM(C55,C60)</f>
        <v>30997.766160283234</v>
      </c>
      <c r="D54" s="26">
        <f t="shared" si="14"/>
        <v>30693.286060992657</v>
      </c>
      <c r="E54" s="26">
        <f t="shared" si="14"/>
        <v>33616.389693444522</v>
      </c>
      <c r="F54" s="26">
        <f t="shared" si="14"/>
        <v>32890.988692977851</v>
      </c>
      <c r="G54" s="26">
        <f t="shared" si="14"/>
        <v>32270.287606421385</v>
      </c>
      <c r="H54" s="26">
        <f t="shared" si="14"/>
        <v>34990.655566709349</v>
      </c>
      <c r="I54" s="26">
        <f t="shared" si="14"/>
        <v>29846.010025395713</v>
      </c>
      <c r="J54" s="26">
        <f t="shared" si="14"/>
        <v>32727.70056863199</v>
      </c>
      <c r="K54" s="26">
        <f t="shared" si="14"/>
        <v>31781.171557542359</v>
      </c>
      <c r="L54" s="26">
        <f t="shared" si="14"/>
        <v>34324.221785781119</v>
      </c>
      <c r="M54" s="26">
        <f t="shared" si="14"/>
        <v>30863.942960504879</v>
      </c>
      <c r="N54" s="26">
        <f t="shared" si="14"/>
        <v>32217.743590922699</v>
      </c>
      <c r="O54" s="26">
        <f t="shared" si="14"/>
        <v>33392.694467558744</v>
      </c>
      <c r="P54" s="26">
        <f t="shared" si="14"/>
        <v>32001.857462133637</v>
      </c>
      <c r="Q54" s="26">
        <f t="shared" si="14"/>
        <v>33730.138068395754</v>
      </c>
    </row>
    <row r="55" spans="1:17" ht="12" customHeight="1" x14ac:dyDescent="0.25">
      <c r="A55" s="25" t="s">
        <v>48</v>
      </c>
      <c r="B55" s="24">
        <f t="shared" ref="B55" si="15">SUM(B56:B59)</f>
        <v>21910.739525958408</v>
      </c>
      <c r="C55" s="24">
        <f t="shared" ref="C55:Q55" si="16">SUM(C56:C59)</f>
        <v>23380.94449509988</v>
      </c>
      <c r="D55" s="24">
        <f t="shared" si="16"/>
        <v>22977.293425931653</v>
      </c>
      <c r="E55" s="24">
        <f t="shared" si="16"/>
        <v>25830.679833573635</v>
      </c>
      <c r="F55" s="24">
        <f t="shared" si="16"/>
        <v>25003.812818589373</v>
      </c>
      <c r="G55" s="24">
        <f t="shared" si="16"/>
        <v>24277.551245289022</v>
      </c>
      <c r="H55" s="24">
        <f t="shared" si="16"/>
        <v>26803.191564264915</v>
      </c>
      <c r="I55" s="24">
        <f t="shared" si="16"/>
        <v>21488.870980532003</v>
      </c>
      <c r="J55" s="24">
        <f t="shared" si="16"/>
        <v>24278.727101781664</v>
      </c>
      <c r="K55" s="24">
        <f t="shared" si="16"/>
        <v>23363.444994029785</v>
      </c>
      <c r="L55" s="24">
        <f t="shared" si="16"/>
        <v>25847.696821623042</v>
      </c>
      <c r="M55" s="24">
        <f t="shared" si="16"/>
        <v>22458.948767988175</v>
      </c>
      <c r="N55" s="24">
        <f t="shared" si="16"/>
        <v>23832.534853994865</v>
      </c>
      <c r="O55" s="24">
        <f t="shared" si="16"/>
        <v>25055.26012702952</v>
      </c>
      <c r="P55" s="24">
        <f t="shared" si="16"/>
        <v>23690.307285474169</v>
      </c>
      <c r="Q55" s="24">
        <f t="shared" si="16"/>
        <v>25454.267361953884</v>
      </c>
    </row>
    <row r="56" spans="1:17" ht="12" customHeight="1" x14ac:dyDescent="0.25">
      <c r="A56" s="23" t="s">
        <v>44</v>
      </c>
      <c r="B56" s="22">
        <v>14940.159084372484</v>
      </c>
      <c r="C56" s="22">
        <v>16313.837140634216</v>
      </c>
      <c r="D56" s="22">
        <v>15891.811454143424</v>
      </c>
      <c r="E56" s="22">
        <v>18696.232284745365</v>
      </c>
      <c r="F56" s="22">
        <v>17836.832511499091</v>
      </c>
      <c r="G56" s="22">
        <v>17055.648505169003</v>
      </c>
      <c r="H56" s="22">
        <v>19462.822295368842</v>
      </c>
      <c r="I56" s="22">
        <v>13992.302608267835</v>
      </c>
      <c r="J56" s="22">
        <v>16680.932825048261</v>
      </c>
      <c r="K56" s="22">
        <v>15784.656059045376</v>
      </c>
      <c r="L56" s="22">
        <v>18227.677717771188</v>
      </c>
      <c r="M56" s="22">
        <v>14813.913887612433</v>
      </c>
      <c r="N56" s="22">
        <v>16103.843946981768</v>
      </c>
      <c r="O56" s="22">
        <v>17206.224417639431</v>
      </c>
      <c r="P56" s="22">
        <v>15777.817940531408</v>
      </c>
      <c r="Q56" s="22">
        <v>17489.562785730908</v>
      </c>
    </row>
    <row r="57" spans="1:17" ht="12" customHeight="1" x14ac:dyDescent="0.25">
      <c r="A57" s="23" t="s">
        <v>43</v>
      </c>
      <c r="B57" s="30">
        <v>206.48654779385234</v>
      </c>
      <c r="C57" s="30">
        <v>218.84392125585606</v>
      </c>
      <c r="D57" s="30">
        <v>233.78651313831418</v>
      </c>
      <c r="E57" s="30">
        <v>245.24065507442953</v>
      </c>
      <c r="F57" s="30">
        <v>262.10843087413451</v>
      </c>
      <c r="G57" s="30">
        <v>279.89886728125055</v>
      </c>
      <c r="H57" s="30">
        <v>303.67745596943331</v>
      </c>
      <c r="I57" s="30">
        <v>335.21166599488754</v>
      </c>
      <c r="J57" s="30">
        <v>355.3718425229041</v>
      </c>
      <c r="K57" s="30">
        <v>374.30723132496348</v>
      </c>
      <c r="L57" s="30">
        <v>395.22688399786841</v>
      </c>
      <c r="M57" s="30">
        <v>404.91947992688</v>
      </c>
      <c r="N57" s="30">
        <v>403.73771230855994</v>
      </c>
      <c r="O57" s="30">
        <v>403.01891686522185</v>
      </c>
      <c r="P57" s="30">
        <v>408.43205941862908</v>
      </c>
      <c r="Q57" s="30">
        <v>407.59951594325128</v>
      </c>
    </row>
    <row r="58" spans="1:17" ht="12" customHeight="1" x14ac:dyDescent="0.25">
      <c r="A58" s="23" t="s">
        <v>47</v>
      </c>
      <c r="B58" s="22">
        <v>3024.2267923451318</v>
      </c>
      <c r="C58" s="22">
        <v>3078.2220385032033</v>
      </c>
      <c r="D58" s="22">
        <v>3090.728322043803</v>
      </c>
      <c r="E58" s="22">
        <v>3072.901552319101</v>
      </c>
      <c r="F58" s="22">
        <v>3080.5005958595525</v>
      </c>
      <c r="G58" s="22">
        <v>3083.326451727321</v>
      </c>
      <c r="H58" s="22">
        <v>3172.5745956778851</v>
      </c>
      <c r="I58" s="22">
        <v>3215.3939892558551</v>
      </c>
      <c r="J58" s="22">
        <v>3242.3132997774337</v>
      </c>
      <c r="K58" s="22">
        <v>3248.8003785975811</v>
      </c>
      <c r="L58" s="22">
        <v>3239.3729307382978</v>
      </c>
      <c r="M58" s="22">
        <v>3265.2334950579825</v>
      </c>
      <c r="N58" s="22">
        <v>3297.8953658707592</v>
      </c>
      <c r="O58" s="22">
        <v>3316.2458679929359</v>
      </c>
      <c r="P58" s="22">
        <v>3359.5471787819743</v>
      </c>
      <c r="Q58" s="22">
        <v>3396.6620573159385</v>
      </c>
    </row>
    <row r="59" spans="1:17" ht="12" customHeight="1" x14ac:dyDescent="0.25">
      <c r="A59" s="21" t="s">
        <v>46</v>
      </c>
      <c r="B59" s="20">
        <v>3739.8671014469392</v>
      </c>
      <c r="C59" s="20">
        <v>3770.0413947066027</v>
      </c>
      <c r="D59" s="20">
        <v>3760.9671366061116</v>
      </c>
      <c r="E59" s="20">
        <v>3816.3053414347387</v>
      </c>
      <c r="F59" s="20">
        <v>3824.3712803565959</v>
      </c>
      <c r="G59" s="20">
        <v>3858.6774211114471</v>
      </c>
      <c r="H59" s="20">
        <v>3864.1172172487531</v>
      </c>
      <c r="I59" s="20">
        <v>3945.9627170134272</v>
      </c>
      <c r="J59" s="20">
        <v>4000.1091344330625</v>
      </c>
      <c r="K59" s="20">
        <v>3955.681325061867</v>
      </c>
      <c r="L59" s="20">
        <v>3985.4192891156904</v>
      </c>
      <c r="M59" s="20">
        <v>3974.8819053908774</v>
      </c>
      <c r="N59" s="20">
        <v>4027.0578288337797</v>
      </c>
      <c r="O59" s="20">
        <v>4129.7709245319293</v>
      </c>
      <c r="P59" s="20">
        <v>4144.5101067421592</v>
      </c>
      <c r="Q59" s="20">
        <v>4160.443002963787</v>
      </c>
    </row>
    <row r="60" spans="1:17" ht="12" customHeight="1" x14ac:dyDescent="0.25">
      <c r="A60" s="19" t="s">
        <v>45</v>
      </c>
      <c r="B60" s="18">
        <v>7448.3949298106691</v>
      </c>
      <c r="C60" s="18">
        <v>7616.8216651833536</v>
      </c>
      <c r="D60" s="18">
        <v>7715.9926350610021</v>
      </c>
      <c r="E60" s="18">
        <v>7785.7098598708899</v>
      </c>
      <c r="F60" s="18">
        <v>7887.1758743884775</v>
      </c>
      <c r="G60" s="18">
        <v>7992.7363611323644</v>
      </c>
      <c r="H60" s="18">
        <v>8187.464002444437</v>
      </c>
      <c r="I60" s="18">
        <v>8357.1390448637103</v>
      </c>
      <c r="J60" s="18">
        <v>8448.9734668503243</v>
      </c>
      <c r="K60" s="18">
        <v>8417.7265635125732</v>
      </c>
      <c r="L60" s="18">
        <v>8476.5249641580758</v>
      </c>
      <c r="M60" s="18">
        <v>8404.9941925167059</v>
      </c>
      <c r="N60" s="18">
        <v>8385.2087369278361</v>
      </c>
      <c r="O60" s="18">
        <v>8337.4343405292257</v>
      </c>
      <c r="P60" s="18">
        <v>8311.550176659468</v>
      </c>
      <c r="Q60" s="18">
        <v>8275.8707064418741</v>
      </c>
    </row>
    <row r="61" spans="1:17" s="28" customFormat="1" ht="12" customHeight="1" x14ac:dyDescent="0.25">
      <c r="B61" s="33"/>
    </row>
    <row r="62" spans="1:17" ht="12.95" customHeight="1" x14ac:dyDescent="0.25">
      <c r="A62" s="40" t="s">
        <v>69</v>
      </c>
      <c r="B62" s="47">
        <f t="shared" ref="B62" si="17">IF(B54=0,0,B54/B$54)</f>
        <v>1</v>
      </c>
      <c r="C62" s="47">
        <f t="shared" ref="C62:Q62" si="18">IF(C54=0,0,C54/C$54)</f>
        <v>1</v>
      </c>
      <c r="D62" s="47">
        <f t="shared" si="18"/>
        <v>1</v>
      </c>
      <c r="E62" s="47">
        <f t="shared" si="18"/>
        <v>1</v>
      </c>
      <c r="F62" s="47">
        <f t="shared" si="18"/>
        <v>1</v>
      </c>
      <c r="G62" s="47">
        <f t="shared" si="18"/>
        <v>1</v>
      </c>
      <c r="H62" s="47">
        <f t="shared" si="18"/>
        <v>1</v>
      </c>
      <c r="I62" s="47">
        <f t="shared" si="18"/>
        <v>1</v>
      </c>
      <c r="J62" s="47">
        <f t="shared" si="18"/>
        <v>1</v>
      </c>
      <c r="K62" s="47">
        <f t="shared" si="18"/>
        <v>1</v>
      </c>
      <c r="L62" s="47">
        <f t="shared" si="18"/>
        <v>1</v>
      </c>
      <c r="M62" s="47">
        <f t="shared" si="18"/>
        <v>1</v>
      </c>
      <c r="N62" s="47">
        <f t="shared" si="18"/>
        <v>1</v>
      </c>
      <c r="O62" s="47">
        <f t="shared" si="18"/>
        <v>1</v>
      </c>
      <c r="P62" s="47">
        <f t="shared" si="18"/>
        <v>1</v>
      </c>
      <c r="Q62" s="47">
        <f t="shared" si="18"/>
        <v>1</v>
      </c>
    </row>
    <row r="63" spans="1:17" ht="12" customHeight="1" x14ac:dyDescent="0.25">
      <c r="A63" s="46" t="s">
        <v>48</v>
      </c>
      <c r="B63" s="41">
        <f t="shared" ref="B63" si="19">IF(B55=0,0,B55/B$54)</f>
        <v>0.74630059544050842</v>
      </c>
      <c r="C63" s="41">
        <f t="shared" ref="C63:Q63" si="20">IF(C55=0,0,C55/C$54)</f>
        <v>0.75427836877669519</v>
      </c>
      <c r="D63" s="41">
        <f t="shared" si="20"/>
        <v>0.74860975720461975</v>
      </c>
      <c r="E63" s="41">
        <f t="shared" si="20"/>
        <v>0.76839541869693506</v>
      </c>
      <c r="F63" s="41">
        <f t="shared" si="20"/>
        <v>0.76020252999958093</v>
      </c>
      <c r="G63" s="41">
        <f t="shared" si="20"/>
        <v>0.75231902304019416</v>
      </c>
      <c r="H63" s="41">
        <f t="shared" si="20"/>
        <v>0.76600998552784716</v>
      </c>
      <c r="I63" s="41">
        <f t="shared" si="20"/>
        <v>0.71999141467309391</v>
      </c>
      <c r="J63" s="41">
        <f t="shared" si="20"/>
        <v>0.74184029675007834</v>
      </c>
      <c r="K63" s="41">
        <f t="shared" si="20"/>
        <v>0.73513479362233058</v>
      </c>
      <c r="L63" s="41">
        <f t="shared" si="20"/>
        <v>0.75304538535322318</v>
      </c>
      <c r="M63" s="41">
        <f t="shared" si="20"/>
        <v>0.72767594201194008</v>
      </c>
      <c r="N63" s="41">
        <f t="shared" si="20"/>
        <v>0.73973320902304429</v>
      </c>
      <c r="O63" s="41">
        <f t="shared" si="20"/>
        <v>0.75032160556468108</v>
      </c>
      <c r="P63" s="41">
        <f t="shared" si="20"/>
        <v>0.74027913265677925</v>
      </c>
      <c r="Q63" s="41">
        <f t="shared" si="20"/>
        <v>0.75464462405518162</v>
      </c>
    </row>
    <row r="64" spans="1:17" ht="12" customHeight="1" x14ac:dyDescent="0.25">
      <c r="A64" s="23" t="s">
        <v>44</v>
      </c>
      <c r="B64" s="45">
        <f t="shared" ref="B64" si="21">IF(B56=0,0,B56/B$54)</f>
        <v>0.50887600609890393</v>
      </c>
      <c r="C64" s="45">
        <f t="shared" ref="C64:Q64" si="22">IF(C56=0,0,C56/C$54)</f>
        <v>0.52629073515422486</v>
      </c>
      <c r="D64" s="45">
        <f t="shared" si="22"/>
        <v>0.51776181353028661</v>
      </c>
      <c r="E64" s="45">
        <f t="shared" si="22"/>
        <v>0.55616419416958651</v>
      </c>
      <c r="F64" s="45">
        <f t="shared" si="22"/>
        <v>0.54230150020717416</v>
      </c>
      <c r="G64" s="45">
        <f t="shared" si="22"/>
        <v>0.52852483724920818</v>
      </c>
      <c r="H64" s="45">
        <f t="shared" si="22"/>
        <v>0.55622914118494171</v>
      </c>
      <c r="I64" s="45">
        <f t="shared" si="22"/>
        <v>0.46881652175154753</v>
      </c>
      <c r="J64" s="45">
        <f t="shared" si="22"/>
        <v>0.5096885065318697</v>
      </c>
      <c r="K64" s="45">
        <f t="shared" si="22"/>
        <v>0.4966669032469741</v>
      </c>
      <c r="L64" s="45">
        <f t="shared" si="22"/>
        <v>0.53104416559043566</v>
      </c>
      <c r="M64" s="45">
        <f t="shared" si="22"/>
        <v>0.47997476882876222</v>
      </c>
      <c r="N64" s="45">
        <f t="shared" si="22"/>
        <v>0.49984394163218188</v>
      </c>
      <c r="O64" s="45">
        <f t="shared" si="22"/>
        <v>0.51526912374068545</v>
      </c>
      <c r="P64" s="45">
        <f t="shared" si="22"/>
        <v>0.49302819247915819</v>
      </c>
      <c r="Q64" s="45">
        <f t="shared" si="22"/>
        <v>0.5185144143278253</v>
      </c>
    </row>
    <row r="65" spans="1:17" ht="12" customHeight="1" x14ac:dyDescent="0.25">
      <c r="A65" s="23" t="s">
        <v>43</v>
      </c>
      <c r="B65" s="44">
        <f t="shared" ref="B65" si="23">IF(B57=0,0,B57/B$54)</f>
        <v>7.0331279045345862E-3</v>
      </c>
      <c r="C65" s="44">
        <f t="shared" ref="C65:Q65" si="24">IF(C57=0,0,C57/C$54)</f>
        <v>7.0599900690991096E-3</v>
      </c>
      <c r="D65" s="44">
        <f t="shared" si="24"/>
        <v>7.6168616378755128E-3</v>
      </c>
      <c r="E65" s="44">
        <f t="shared" si="24"/>
        <v>7.295270471065889E-3</v>
      </c>
      <c r="F65" s="44">
        <f t="shared" si="24"/>
        <v>7.9690043166775956E-3</v>
      </c>
      <c r="G65" s="44">
        <f t="shared" si="24"/>
        <v>8.6735783298551757E-3</v>
      </c>
      <c r="H65" s="44">
        <f t="shared" si="24"/>
        <v>8.678815845289756E-3</v>
      </c>
      <c r="I65" s="44">
        <f t="shared" si="24"/>
        <v>1.1231372827043173E-2</v>
      </c>
      <c r="J65" s="44">
        <f t="shared" si="24"/>
        <v>1.0858442125430341E-2</v>
      </c>
      <c r="K65" s="44">
        <f t="shared" si="24"/>
        <v>1.1777641067990532E-2</v>
      </c>
      <c r="L65" s="44">
        <f t="shared" si="24"/>
        <v>1.1514518419805572E-2</v>
      </c>
      <c r="M65" s="44">
        <f t="shared" si="24"/>
        <v>1.3119499360306498E-2</v>
      </c>
      <c r="N65" s="44">
        <f t="shared" si="24"/>
        <v>1.2531532854532757E-2</v>
      </c>
      <c r="O65" s="44">
        <f t="shared" si="24"/>
        <v>1.2069074487437898E-2</v>
      </c>
      <c r="P65" s="44">
        <f t="shared" si="24"/>
        <v>1.2762761033540269E-2</v>
      </c>
      <c r="Q65" s="44">
        <f t="shared" si="24"/>
        <v>1.2084134227875017E-2</v>
      </c>
    </row>
    <row r="66" spans="1:17" ht="12" customHeight="1" x14ac:dyDescent="0.25">
      <c r="A66" s="23" t="s">
        <v>47</v>
      </c>
      <c r="B66" s="44">
        <f t="shared" ref="B66" si="25">IF(B58=0,0,B58/B$54)</f>
        <v>0.10300803645629514</v>
      </c>
      <c r="C66" s="44">
        <f t="shared" ref="C66:Q66" si="26">IF(C58=0,0,C58/C$54)</f>
        <v>9.9304640940457906E-2</v>
      </c>
      <c r="D66" s="44">
        <f t="shared" si="26"/>
        <v>0.10069721162804179</v>
      </c>
      <c r="E66" s="44">
        <f t="shared" si="26"/>
        <v>9.141081419931131E-2</v>
      </c>
      <c r="F66" s="44">
        <f t="shared" si="26"/>
        <v>9.3657889843768424E-2</v>
      </c>
      <c r="G66" s="44">
        <f t="shared" si="26"/>
        <v>9.5546915767610874E-2</v>
      </c>
      <c r="H66" s="44">
        <f t="shared" si="26"/>
        <v>9.0669195655091461E-2</v>
      </c>
      <c r="I66" s="44">
        <f t="shared" si="26"/>
        <v>0.10773279197185499</v>
      </c>
      <c r="J66" s="44">
        <f t="shared" si="26"/>
        <v>9.9069389032636263E-2</v>
      </c>
      <c r="K66" s="44">
        <f t="shared" si="26"/>
        <v>0.10222405969884929</v>
      </c>
      <c r="L66" s="44">
        <f t="shared" si="26"/>
        <v>9.4375713773071315E-2</v>
      </c>
      <c r="M66" s="44">
        <f t="shared" si="26"/>
        <v>0.10579443784082762</v>
      </c>
      <c r="N66" s="44">
        <f t="shared" si="26"/>
        <v>0.10236270446946931</v>
      </c>
      <c r="O66" s="44">
        <f t="shared" si="26"/>
        <v>9.9310520485691681E-2</v>
      </c>
      <c r="P66" s="44">
        <f t="shared" si="26"/>
        <v>0.10497975571440425</v>
      </c>
      <c r="Q66" s="44">
        <f t="shared" si="26"/>
        <v>0.10070110150241338</v>
      </c>
    </row>
    <row r="67" spans="1:17" ht="12" customHeight="1" x14ac:dyDescent="0.25">
      <c r="A67" s="23" t="s">
        <v>46</v>
      </c>
      <c r="B67" s="43">
        <f t="shared" ref="B67" si="27">IF(B59=0,0,B59/B$54)</f>
        <v>0.12738342498077476</v>
      </c>
      <c r="C67" s="43">
        <f t="shared" ref="C67:Q67" si="28">IF(C59=0,0,C59/C$54)</f>
        <v>0.12162300261291328</v>
      </c>
      <c r="D67" s="43">
        <f t="shared" si="28"/>
        <v>0.12253387040841587</v>
      </c>
      <c r="E67" s="43">
        <f t="shared" si="28"/>
        <v>0.11352513985697132</v>
      </c>
      <c r="F67" s="43">
        <f t="shared" si="28"/>
        <v>0.1162741356319608</v>
      </c>
      <c r="G67" s="43">
        <f t="shared" si="28"/>
        <v>0.1195736916935199</v>
      </c>
      <c r="H67" s="43">
        <f t="shared" si="28"/>
        <v>0.11043283284252423</v>
      </c>
      <c r="I67" s="43">
        <f t="shared" si="28"/>
        <v>0.13221072812264828</v>
      </c>
      <c r="J67" s="43">
        <f t="shared" si="28"/>
        <v>0.12222395906014201</v>
      </c>
      <c r="K67" s="43">
        <f t="shared" si="28"/>
        <v>0.12446618960851676</v>
      </c>
      <c r="L67" s="43">
        <f t="shared" si="28"/>
        <v>0.11611098756991073</v>
      </c>
      <c r="M67" s="43">
        <f t="shared" si="28"/>
        <v>0.12878723598204367</v>
      </c>
      <c r="N67" s="43">
        <f t="shared" si="28"/>
        <v>0.12499503006686034</v>
      </c>
      <c r="O67" s="43">
        <f t="shared" si="28"/>
        <v>0.12367288685086593</v>
      </c>
      <c r="P67" s="43">
        <f t="shared" si="28"/>
        <v>0.12950842342967661</v>
      </c>
      <c r="Q67" s="43">
        <f t="shared" si="28"/>
        <v>0.12334497399706798</v>
      </c>
    </row>
    <row r="68" spans="1:17" ht="12" customHeight="1" x14ac:dyDescent="0.25">
      <c r="A68" s="42" t="s">
        <v>45</v>
      </c>
      <c r="B68" s="41">
        <f t="shared" ref="B68" si="29">IF(B60=0,0,B60/B$54)</f>
        <v>0.25369940455949164</v>
      </c>
      <c r="C68" s="41">
        <f t="shared" ref="C68:Q68" si="30">IF(C60=0,0,C60/C$54)</f>
        <v>0.24572163122330479</v>
      </c>
      <c r="D68" s="41">
        <f t="shared" si="30"/>
        <v>0.25139024279538019</v>
      </c>
      <c r="E68" s="41">
        <f t="shared" si="30"/>
        <v>0.23160458130306505</v>
      </c>
      <c r="F68" s="41">
        <f t="shared" si="30"/>
        <v>0.23979747000041901</v>
      </c>
      <c r="G68" s="41">
        <f t="shared" si="30"/>
        <v>0.24768097695980587</v>
      </c>
      <c r="H68" s="41">
        <f t="shared" si="30"/>
        <v>0.23399001447215287</v>
      </c>
      <c r="I68" s="41">
        <f t="shared" si="30"/>
        <v>0.28000858532690609</v>
      </c>
      <c r="J68" s="41">
        <f t="shared" si="30"/>
        <v>0.2581597032499216</v>
      </c>
      <c r="K68" s="41">
        <f t="shared" si="30"/>
        <v>0.26486520637766936</v>
      </c>
      <c r="L68" s="41">
        <f t="shared" si="30"/>
        <v>0.24695461464677676</v>
      </c>
      <c r="M68" s="41">
        <f t="shared" si="30"/>
        <v>0.27232405798805998</v>
      </c>
      <c r="N68" s="41">
        <f t="shared" si="30"/>
        <v>0.26026679097695582</v>
      </c>
      <c r="O68" s="41">
        <f t="shared" si="30"/>
        <v>0.24967839443531897</v>
      </c>
      <c r="P68" s="41">
        <f t="shared" si="30"/>
        <v>0.2597208673432207</v>
      </c>
      <c r="Q68" s="41">
        <f t="shared" si="30"/>
        <v>0.24535537594481849</v>
      </c>
    </row>
    <row r="69" spans="1:17" s="28" customFormat="1" ht="12" customHeight="1" x14ac:dyDescent="0.25"/>
    <row r="70" spans="1:17" s="28" customFormat="1" ht="12.95" customHeight="1" x14ac:dyDescent="0.25">
      <c r="A70" s="35" t="s">
        <v>68</v>
      </c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</row>
    <row r="71" spans="1:17" s="28" customFormat="1" ht="12" customHeight="1" x14ac:dyDescent="0.25">
      <c r="B71" s="33"/>
    </row>
    <row r="72" spans="1:17" ht="12.95" customHeight="1" x14ac:dyDescent="0.25">
      <c r="A72" s="40" t="s">
        <v>67</v>
      </c>
      <c r="B72" s="55">
        <f>SUM(B73:B74,B77:B78,B84:B85)</f>
        <v>52213.28992592459</v>
      </c>
      <c r="C72" s="55">
        <f t="shared" ref="C72:Q72" si="31">SUM(C73:C74,C77:C78,C84:C85)</f>
        <v>57100.709977740349</v>
      </c>
      <c r="D72" s="55">
        <f t="shared" si="31"/>
        <v>53626.987485392179</v>
      </c>
      <c r="E72" s="55">
        <f t="shared" si="31"/>
        <v>52288.447812430539</v>
      </c>
      <c r="F72" s="55">
        <f t="shared" si="31"/>
        <v>49770.297644173639</v>
      </c>
      <c r="G72" s="55">
        <f t="shared" si="31"/>
        <v>48975.194446346024</v>
      </c>
      <c r="H72" s="55">
        <f t="shared" si="31"/>
        <v>55124.782459981732</v>
      </c>
      <c r="I72" s="55">
        <f t="shared" si="31"/>
        <v>42111.725108121871</v>
      </c>
      <c r="J72" s="55">
        <f t="shared" si="31"/>
        <v>48993.890862820335</v>
      </c>
      <c r="K72" s="55">
        <f t="shared" si="31"/>
        <v>45201.453130248759</v>
      </c>
      <c r="L72" s="55">
        <f t="shared" si="31"/>
        <v>46934.455261015079</v>
      </c>
      <c r="M72" s="55">
        <f t="shared" si="31"/>
        <v>42395.329488404815</v>
      </c>
      <c r="N72" s="55">
        <f t="shared" si="31"/>
        <v>43890.183563796039</v>
      </c>
      <c r="O72" s="55">
        <f t="shared" si="31"/>
        <v>48773.229680591918</v>
      </c>
      <c r="P72" s="55">
        <f t="shared" si="31"/>
        <v>45105.00566608271</v>
      </c>
      <c r="Q72" s="55">
        <f t="shared" si="31"/>
        <v>46258.500007714727</v>
      </c>
    </row>
    <row r="73" spans="1:17" ht="12" customHeight="1" x14ac:dyDescent="0.25">
      <c r="A73" s="54" t="s">
        <v>38</v>
      </c>
      <c r="B73" s="53">
        <v>1254.8781794032304</v>
      </c>
      <c r="C73" s="53">
        <v>1356.5129105203196</v>
      </c>
      <c r="D73" s="53">
        <v>1144.2577479413039</v>
      </c>
      <c r="E73" s="53">
        <v>500.3718507937798</v>
      </c>
      <c r="F73" s="53">
        <v>355.87325267121594</v>
      </c>
      <c r="G73" s="53">
        <v>316.25647627012336</v>
      </c>
      <c r="H73" s="53">
        <v>375.65484363305995</v>
      </c>
      <c r="I73" s="53">
        <v>798.13386058420815</v>
      </c>
      <c r="J73" s="53">
        <v>601.91435616001172</v>
      </c>
      <c r="K73" s="53">
        <v>477.90383708379613</v>
      </c>
      <c r="L73" s="53">
        <v>385.33825418742958</v>
      </c>
      <c r="M73" s="53">
        <v>394.49829418237016</v>
      </c>
      <c r="N73" s="53">
        <v>419.91676952795149</v>
      </c>
      <c r="O73" s="53">
        <v>186.49036180535802</v>
      </c>
      <c r="P73" s="53">
        <v>218.21142815058653</v>
      </c>
      <c r="Q73" s="53">
        <v>734.87531407731785</v>
      </c>
    </row>
    <row r="74" spans="1:17" ht="12" customHeight="1" x14ac:dyDescent="0.25">
      <c r="A74" s="51" t="s">
        <v>37</v>
      </c>
      <c r="B74" s="50">
        <f>SUM(B75:B76)</f>
        <v>27425.373163526623</v>
      </c>
      <c r="C74" s="50">
        <f t="shared" ref="C74:Q74" si="32">SUM(C75:C76)</f>
        <v>31505.34100552653</v>
      </c>
      <c r="D74" s="50">
        <f t="shared" si="32"/>
        <v>28244.283950547029</v>
      </c>
      <c r="E74" s="50">
        <f t="shared" si="32"/>
        <v>29810.014527460567</v>
      </c>
      <c r="F74" s="50">
        <f t="shared" si="32"/>
        <v>27518.063777082982</v>
      </c>
      <c r="G74" s="50">
        <f t="shared" si="32"/>
        <v>27372.277389368544</v>
      </c>
      <c r="H74" s="50">
        <f t="shared" si="32"/>
        <v>28552.830062163652</v>
      </c>
      <c r="I74" s="50">
        <f t="shared" si="32"/>
        <v>20074.823140579021</v>
      </c>
      <c r="J74" s="50">
        <f t="shared" si="32"/>
        <v>25913.988322533616</v>
      </c>
      <c r="K74" s="50">
        <f t="shared" si="32"/>
        <v>23653.985119581961</v>
      </c>
      <c r="L74" s="50">
        <f t="shared" si="32"/>
        <v>23700.808119432251</v>
      </c>
      <c r="M74" s="50">
        <f t="shared" si="32"/>
        <v>21586.446309950905</v>
      </c>
      <c r="N74" s="50">
        <f t="shared" si="32"/>
        <v>22645.552710601027</v>
      </c>
      <c r="O74" s="50">
        <f t="shared" si="32"/>
        <v>24132.501459107876</v>
      </c>
      <c r="P74" s="50">
        <f t="shared" si="32"/>
        <v>22105.012238139003</v>
      </c>
      <c r="Q74" s="50">
        <f t="shared" si="32"/>
        <v>21611.26756146771</v>
      </c>
    </row>
    <row r="75" spans="1:17" ht="12" customHeight="1" x14ac:dyDescent="0.25">
      <c r="A75" s="52" t="s">
        <v>66</v>
      </c>
      <c r="B75" s="50">
        <v>574.71355110044101</v>
      </c>
      <c r="C75" s="50">
        <v>592.04546545147207</v>
      </c>
      <c r="D75" s="50">
        <v>522.53726349189606</v>
      </c>
      <c r="E75" s="50">
        <v>994.98103725279623</v>
      </c>
      <c r="F75" s="50">
        <v>987.32093286819656</v>
      </c>
      <c r="G75" s="50">
        <v>1477.5082196904709</v>
      </c>
      <c r="H75" s="50">
        <v>1136.9967835098962</v>
      </c>
      <c r="I75" s="50">
        <v>1062.568202860152</v>
      </c>
      <c r="J75" s="50">
        <v>1159.0292198393645</v>
      </c>
      <c r="K75" s="50">
        <v>1083.4356534229444</v>
      </c>
      <c r="L75" s="50">
        <v>964.31501376737833</v>
      </c>
      <c r="M75" s="50">
        <v>967.20332202243833</v>
      </c>
      <c r="N75" s="50">
        <v>1013.7011336259817</v>
      </c>
      <c r="O75" s="50">
        <v>1222.8139354333211</v>
      </c>
      <c r="P75" s="50">
        <v>1053.1628252659787</v>
      </c>
      <c r="Q75" s="50">
        <v>884.53571003063223</v>
      </c>
    </row>
    <row r="76" spans="1:17" ht="12" customHeight="1" x14ac:dyDescent="0.25">
      <c r="A76" s="52" t="s">
        <v>65</v>
      </c>
      <c r="B76" s="50">
        <v>26850.659612426181</v>
      </c>
      <c r="C76" s="50">
        <v>30913.295540075058</v>
      </c>
      <c r="D76" s="50">
        <v>27721.746687055132</v>
      </c>
      <c r="E76" s="50">
        <v>28815.03349020777</v>
      </c>
      <c r="F76" s="50">
        <v>26530.742844214787</v>
      </c>
      <c r="G76" s="50">
        <v>25894.769169678075</v>
      </c>
      <c r="H76" s="50">
        <v>27415.833278653754</v>
      </c>
      <c r="I76" s="50">
        <v>19012.25493771887</v>
      </c>
      <c r="J76" s="50">
        <v>24754.959102694251</v>
      </c>
      <c r="K76" s="50">
        <v>22570.549466159016</v>
      </c>
      <c r="L76" s="50">
        <v>22736.493105664871</v>
      </c>
      <c r="M76" s="50">
        <v>20619.242987928468</v>
      </c>
      <c r="N76" s="50">
        <v>21631.851576975045</v>
      </c>
      <c r="O76" s="50">
        <v>22909.687523674555</v>
      </c>
      <c r="P76" s="50">
        <v>21051.849412873024</v>
      </c>
      <c r="Q76" s="50">
        <v>20726.731851437078</v>
      </c>
    </row>
    <row r="77" spans="1:17" ht="12" customHeight="1" x14ac:dyDescent="0.25">
      <c r="A77" s="51" t="s">
        <v>41</v>
      </c>
      <c r="B77" s="50">
        <v>23533.038582994734</v>
      </c>
      <c r="C77" s="50">
        <v>24238.856061693499</v>
      </c>
      <c r="D77" s="50">
        <v>24238.445786903849</v>
      </c>
      <c r="E77" s="50">
        <v>21938.900542270276</v>
      </c>
      <c r="F77" s="50">
        <v>21828.404967120572</v>
      </c>
      <c r="G77" s="50">
        <v>21170.5683694894</v>
      </c>
      <c r="H77" s="50">
        <v>26085.761507961146</v>
      </c>
      <c r="I77" s="50">
        <v>21131.246099745546</v>
      </c>
      <c r="J77" s="50">
        <v>22400.147963161988</v>
      </c>
      <c r="K77" s="50">
        <v>20990.945305077657</v>
      </c>
      <c r="L77" s="50">
        <v>22768.346495267102</v>
      </c>
      <c r="M77" s="50">
        <v>20407.965886024725</v>
      </c>
      <c r="N77" s="50">
        <v>20824.714083667062</v>
      </c>
      <c r="O77" s="50">
        <v>24454.237859678688</v>
      </c>
      <c r="P77" s="50">
        <v>22781.781999793122</v>
      </c>
      <c r="Q77" s="50">
        <v>23912.357132169702</v>
      </c>
    </row>
    <row r="78" spans="1:17" ht="12" customHeight="1" x14ac:dyDescent="0.25">
      <c r="A78" s="51" t="s">
        <v>64</v>
      </c>
      <c r="B78" s="50">
        <f>SUM(B79:B83)</f>
        <v>0</v>
      </c>
      <c r="C78" s="50">
        <f t="shared" ref="C78:Q78" si="33">SUM(C79:C83)</f>
        <v>0</v>
      </c>
      <c r="D78" s="50">
        <f t="shared" si="33"/>
        <v>0</v>
      </c>
      <c r="E78" s="50">
        <f t="shared" si="33"/>
        <v>39.160891905912024</v>
      </c>
      <c r="F78" s="50">
        <f t="shared" si="33"/>
        <v>67.955647298868016</v>
      </c>
      <c r="G78" s="50">
        <f t="shared" si="33"/>
        <v>116.09221121795156</v>
      </c>
      <c r="H78" s="50">
        <f t="shared" si="33"/>
        <v>110.53604622387603</v>
      </c>
      <c r="I78" s="50">
        <f t="shared" si="33"/>
        <v>107.52200721309605</v>
      </c>
      <c r="J78" s="50">
        <f t="shared" si="33"/>
        <v>77.840220964716039</v>
      </c>
      <c r="K78" s="50">
        <f t="shared" si="33"/>
        <v>78.618868505351983</v>
      </c>
      <c r="L78" s="50">
        <f t="shared" si="33"/>
        <v>79.962392128297324</v>
      </c>
      <c r="M78" s="50">
        <f t="shared" si="33"/>
        <v>6.4189982468188544</v>
      </c>
      <c r="N78" s="50">
        <f t="shared" si="33"/>
        <v>0</v>
      </c>
      <c r="O78" s="50">
        <f t="shared" si="33"/>
        <v>0</v>
      </c>
      <c r="P78" s="50">
        <f t="shared" si="33"/>
        <v>0</v>
      </c>
      <c r="Q78" s="50">
        <f t="shared" si="33"/>
        <v>0</v>
      </c>
    </row>
    <row r="79" spans="1:17" ht="12" customHeight="1" x14ac:dyDescent="0.25">
      <c r="A79" s="52" t="s">
        <v>34</v>
      </c>
      <c r="B79" s="50">
        <v>0</v>
      </c>
      <c r="C79" s="50">
        <v>0</v>
      </c>
      <c r="D79" s="50">
        <v>0</v>
      </c>
      <c r="E79" s="50">
        <v>39.160891905912024</v>
      </c>
      <c r="F79" s="50">
        <v>67.955647298868016</v>
      </c>
      <c r="G79" s="50">
        <v>116.09221121795156</v>
      </c>
      <c r="H79" s="50">
        <v>110.53604622387603</v>
      </c>
      <c r="I79" s="50">
        <v>107.52200721309605</v>
      </c>
      <c r="J79" s="50">
        <v>77.840220964716039</v>
      </c>
      <c r="K79" s="50">
        <v>78.618868505351983</v>
      </c>
      <c r="L79" s="50">
        <v>79.962392128297324</v>
      </c>
      <c r="M79" s="50">
        <v>6.4189982468188544</v>
      </c>
      <c r="N79" s="50">
        <v>0</v>
      </c>
      <c r="O79" s="50">
        <v>0</v>
      </c>
      <c r="P79" s="50">
        <v>0</v>
      </c>
      <c r="Q79" s="50">
        <v>0</v>
      </c>
    </row>
    <row r="80" spans="1:17" ht="12" customHeight="1" x14ac:dyDescent="0.25">
      <c r="A80" s="52" t="s">
        <v>63</v>
      </c>
      <c r="B80" s="50">
        <v>0</v>
      </c>
      <c r="C80" s="50">
        <v>0</v>
      </c>
      <c r="D80" s="50">
        <v>0</v>
      </c>
      <c r="E80" s="50">
        <v>0</v>
      </c>
      <c r="F80" s="50">
        <v>0</v>
      </c>
      <c r="G80" s="50">
        <v>0</v>
      </c>
      <c r="H80" s="50">
        <v>0</v>
      </c>
      <c r="I80" s="50">
        <v>0</v>
      </c>
      <c r="J80" s="50">
        <v>0</v>
      </c>
      <c r="K80" s="50">
        <v>0</v>
      </c>
      <c r="L80" s="50">
        <v>0</v>
      </c>
      <c r="M80" s="50">
        <v>0</v>
      </c>
      <c r="N80" s="50">
        <v>0</v>
      </c>
      <c r="O80" s="50">
        <v>0</v>
      </c>
      <c r="P80" s="50">
        <v>0</v>
      </c>
      <c r="Q80" s="50">
        <v>0</v>
      </c>
    </row>
    <row r="81" spans="1:17" ht="12" customHeight="1" x14ac:dyDescent="0.25">
      <c r="A81" s="52" t="s">
        <v>62</v>
      </c>
      <c r="B81" s="50">
        <v>0</v>
      </c>
      <c r="C81" s="50">
        <v>0</v>
      </c>
      <c r="D81" s="50">
        <v>0</v>
      </c>
      <c r="E81" s="50">
        <v>0</v>
      </c>
      <c r="F81" s="50">
        <v>0</v>
      </c>
      <c r="G81" s="50">
        <v>0</v>
      </c>
      <c r="H81" s="50">
        <v>0</v>
      </c>
      <c r="I81" s="50">
        <v>0</v>
      </c>
      <c r="J81" s="50">
        <v>0</v>
      </c>
      <c r="K81" s="50">
        <v>0</v>
      </c>
      <c r="L81" s="50">
        <v>0</v>
      </c>
      <c r="M81" s="50">
        <v>0</v>
      </c>
      <c r="N81" s="50">
        <v>0</v>
      </c>
      <c r="O81" s="50">
        <v>0</v>
      </c>
      <c r="P81" s="50">
        <v>0</v>
      </c>
      <c r="Q81" s="50">
        <v>0</v>
      </c>
    </row>
    <row r="82" spans="1:17" ht="12" customHeight="1" x14ac:dyDescent="0.25">
      <c r="A82" s="52" t="s">
        <v>33</v>
      </c>
      <c r="B82" s="50">
        <v>0</v>
      </c>
      <c r="C82" s="50">
        <v>0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</row>
    <row r="83" spans="1:17" ht="12" customHeight="1" x14ac:dyDescent="0.25">
      <c r="A83" s="52" t="s">
        <v>61</v>
      </c>
      <c r="B83" s="50">
        <v>0</v>
      </c>
      <c r="C83" s="50">
        <v>0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</row>
    <row r="84" spans="1:17" ht="12" customHeight="1" x14ac:dyDescent="0.25">
      <c r="A84" s="51" t="s">
        <v>42</v>
      </c>
      <c r="B84" s="50">
        <v>0</v>
      </c>
      <c r="C84" s="50">
        <v>0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</row>
    <row r="85" spans="1:17" ht="12" customHeight="1" x14ac:dyDescent="0.25">
      <c r="A85" s="49" t="s">
        <v>30</v>
      </c>
      <c r="B85" s="48">
        <v>0</v>
      </c>
      <c r="C85" s="48">
        <v>0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</row>
    <row r="86" spans="1:17" s="28" customFormat="1" ht="12" customHeight="1" x14ac:dyDescent="0.25"/>
    <row r="87" spans="1:17" ht="12.95" customHeight="1" x14ac:dyDescent="0.25">
      <c r="A87" s="27" t="s">
        <v>60</v>
      </c>
      <c r="B87" s="26">
        <f t="shared" ref="B87:Q87" si="34">SUM(B88,B93)</f>
        <v>52213.289925924582</v>
      </c>
      <c r="C87" s="26">
        <f t="shared" si="34"/>
        <v>57100.709977740349</v>
      </c>
      <c r="D87" s="26">
        <f t="shared" si="34"/>
        <v>53626.987485392179</v>
      </c>
      <c r="E87" s="26">
        <f t="shared" si="34"/>
        <v>52288.447812430531</v>
      </c>
      <c r="F87" s="26">
        <f t="shared" si="34"/>
        <v>49770.297644173639</v>
      </c>
      <c r="G87" s="26">
        <f t="shared" si="34"/>
        <v>48975.194446346031</v>
      </c>
      <c r="H87" s="26">
        <f t="shared" si="34"/>
        <v>55124.782459981732</v>
      </c>
      <c r="I87" s="26">
        <f t="shared" si="34"/>
        <v>42111.725108121871</v>
      </c>
      <c r="J87" s="26">
        <f t="shared" si="34"/>
        <v>48993.890862820335</v>
      </c>
      <c r="K87" s="26">
        <f t="shared" si="34"/>
        <v>45201.453130248759</v>
      </c>
      <c r="L87" s="26">
        <f t="shared" si="34"/>
        <v>46934.455261015079</v>
      </c>
      <c r="M87" s="26">
        <f t="shared" si="34"/>
        <v>42395.329488404823</v>
      </c>
      <c r="N87" s="26">
        <f t="shared" si="34"/>
        <v>43890.183563796032</v>
      </c>
      <c r="O87" s="26">
        <f t="shared" si="34"/>
        <v>48773.22968059191</v>
      </c>
      <c r="P87" s="26">
        <f t="shared" si="34"/>
        <v>45105.005666082703</v>
      </c>
      <c r="Q87" s="26">
        <f t="shared" si="34"/>
        <v>46258.50000771472</v>
      </c>
    </row>
    <row r="88" spans="1:17" ht="12" customHeight="1" x14ac:dyDescent="0.25">
      <c r="A88" s="25" t="s">
        <v>48</v>
      </c>
      <c r="B88" s="24">
        <f t="shared" ref="B88:Q88" si="35">SUM(B89:B92)</f>
        <v>52213.289925924582</v>
      </c>
      <c r="C88" s="24">
        <f t="shared" si="35"/>
        <v>57100.709977740349</v>
      </c>
      <c r="D88" s="24">
        <f t="shared" si="35"/>
        <v>53626.987485392179</v>
      </c>
      <c r="E88" s="24">
        <f t="shared" si="35"/>
        <v>52288.447812430531</v>
      </c>
      <c r="F88" s="24">
        <f t="shared" si="35"/>
        <v>49770.297644173639</v>
      </c>
      <c r="G88" s="24">
        <f t="shared" si="35"/>
        <v>48975.194446346031</v>
      </c>
      <c r="H88" s="24">
        <f t="shared" si="35"/>
        <v>55124.782459981732</v>
      </c>
      <c r="I88" s="24">
        <f t="shared" si="35"/>
        <v>42111.725108121871</v>
      </c>
      <c r="J88" s="24">
        <f t="shared" si="35"/>
        <v>48993.890862820335</v>
      </c>
      <c r="K88" s="24">
        <f t="shared" si="35"/>
        <v>45201.453130248759</v>
      </c>
      <c r="L88" s="24">
        <f t="shared" si="35"/>
        <v>46934.455261015079</v>
      </c>
      <c r="M88" s="24">
        <f t="shared" si="35"/>
        <v>42395.329488404823</v>
      </c>
      <c r="N88" s="24">
        <f t="shared" si="35"/>
        <v>43890.183563796032</v>
      </c>
      <c r="O88" s="24">
        <f t="shared" si="35"/>
        <v>48773.22968059191</v>
      </c>
      <c r="P88" s="24">
        <f t="shared" si="35"/>
        <v>45105.005666082703</v>
      </c>
      <c r="Q88" s="24">
        <f t="shared" si="35"/>
        <v>46258.50000771472</v>
      </c>
    </row>
    <row r="89" spans="1:17" ht="12" customHeight="1" x14ac:dyDescent="0.25">
      <c r="A89" s="23" t="s">
        <v>44</v>
      </c>
      <c r="B89" s="22">
        <v>40196.804645038072</v>
      </c>
      <c r="C89" s="22">
        <v>44784.289297586998</v>
      </c>
      <c r="D89" s="22">
        <v>41347.850023753701</v>
      </c>
      <c r="E89" s="22">
        <v>40065.638715547851</v>
      </c>
      <c r="F89" s="22">
        <v>37813.411215535802</v>
      </c>
      <c r="G89" s="22">
        <v>36790.311656261663</v>
      </c>
      <c r="H89" s="22">
        <v>43319.754474493689</v>
      </c>
      <c r="I89" s="22">
        <v>30647.590789919555</v>
      </c>
      <c r="J89" s="22">
        <v>37322.264335042768</v>
      </c>
      <c r="K89" s="22">
        <v>33836.381622283741</v>
      </c>
      <c r="L89" s="22">
        <v>35864.60462000042</v>
      </c>
      <c r="M89" s="22">
        <v>31426.20660195038</v>
      </c>
      <c r="N89" s="22">
        <v>32974.065199230543</v>
      </c>
      <c r="O89" s="22">
        <v>37518.949364984095</v>
      </c>
      <c r="P89" s="22">
        <v>33369.835879637991</v>
      </c>
      <c r="Q89" s="22">
        <v>34599.762473567665</v>
      </c>
    </row>
    <row r="90" spans="1:17" ht="12" customHeight="1" x14ac:dyDescent="0.25">
      <c r="A90" s="23" t="s">
        <v>43</v>
      </c>
      <c r="B90" s="22">
        <v>0.41627880148219176</v>
      </c>
      <c r="C90" s="22">
        <v>0.44535353629872543</v>
      </c>
      <c r="D90" s="22">
        <v>0.4843899398036875</v>
      </c>
      <c r="E90" s="22">
        <v>0.58108942034247424</v>
      </c>
      <c r="F90" s="22">
        <v>0.71646981729538295</v>
      </c>
      <c r="G90" s="22">
        <v>0.89098801119506121</v>
      </c>
      <c r="H90" s="22">
        <v>1.0487088685797148</v>
      </c>
      <c r="I90" s="22">
        <v>1.5645000345539537</v>
      </c>
      <c r="J90" s="22">
        <v>1.9387119452522834</v>
      </c>
      <c r="K90" s="22">
        <v>2.3310506895457821</v>
      </c>
      <c r="L90" s="22">
        <v>2.9956173584199455</v>
      </c>
      <c r="M90" s="22">
        <v>3.234465900328849</v>
      </c>
      <c r="N90" s="22">
        <v>3.6459662947401377</v>
      </c>
      <c r="O90" s="22">
        <v>4.4560039618980705</v>
      </c>
      <c r="P90" s="22">
        <v>5.7453918535788109</v>
      </c>
      <c r="Q90" s="22">
        <v>7.8726043498583742</v>
      </c>
    </row>
    <row r="91" spans="1:17" ht="12" customHeight="1" x14ac:dyDescent="0.25">
      <c r="A91" s="23" t="s">
        <v>47</v>
      </c>
      <c r="B91" s="22">
        <v>6628.9614945780322</v>
      </c>
      <c r="C91" s="22">
        <v>6927.0979852515793</v>
      </c>
      <c r="D91" s="22">
        <v>7003.3338475449873</v>
      </c>
      <c r="E91" s="22">
        <v>6681.6934000580241</v>
      </c>
      <c r="F91" s="22">
        <v>6426.0977550283087</v>
      </c>
      <c r="G91" s="22">
        <v>6460.5759712320596</v>
      </c>
      <c r="H91" s="22">
        <v>6564.7123599426814</v>
      </c>
      <c r="I91" s="22">
        <v>6378.4090778911832</v>
      </c>
      <c r="J91" s="22">
        <v>6392.5936503144558</v>
      </c>
      <c r="K91" s="22">
        <v>6273.9221022691736</v>
      </c>
      <c r="L91" s="22">
        <v>6189.071167097849</v>
      </c>
      <c r="M91" s="22">
        <v>6215.2176208850751</v>
      </c>
      <c r="N91" s="22">
        <v>6143.6529208713027</v>
      </c>
      <c r="O91" s="22">
        <v>6113.7981921196315</v>
      </c>
      <c r="P91" s="22">
        <v>6472.5083095483133</v>
      </c>
      <c r="Q91" s="22">
        <v>6534.1053801690477</v>
      </c>
    </row>
    <row r="92" spans="1:17" ht="12" customHeight="1" x14ac:dyDescent="0.25">
      <c r="A92" s="21" t="s">
        <v>46</v>
      </c>
      <c r="B92" s="20">
        <v>5387.1075075069984</v>
      </c>
      <c r="C92" s="20">
        <v>5388.8773413654726</v>
      </c>
      <c r="D92" s="20">
        <v>5275.3192241536854</v>
      </c>
      <c r="E92" s="20">
        <v>5540.53460740431</v>
      </c>
      <c r="F92" s="20">
        <v>5530.0722037922387</v>
      </c>
      <c r="G92" s="20">
        <v>5723.4158308411152</v>
      </c>
      <c r="H92" s="20">
        <v>5239.2669166767819</v>
      </c>
      <c r="I92" s="20">
        <v>5084.1607402765812</v>
      </c>
      <c r="J92" s="20">
        <v>5277.0941655178576</v>
      </c>
      <c r="K92" s="20">
        <v>5088.818355006304</v>
      </c>
      <c r="L92" s="20">
        <v>4877.7838565583907</v>
      </c>
      <c r="M92" s="20">
        <v>4750.6707996690375</v>
      </c>
      <c r="N92" s="20">
        <v>4768.8194773994464</v>
      </c>
      <c r="O92" s="20">
        <v>5136.0261195262865</v>
      </c>
      <c r="P92" s="20">
        <v>5256.9160850428261</v>
      </c>
      <c r="Q92" s="20">
        <v>5116.7595496281456</v>
      </c>
    </row>
    <row r="93" spans="1:17" ht="12" customHeight="1" x14ac:dyDescent="0.25">
      <c r="A93" s="19" t="s">
        <v>45</v>
      </c>
      <c r="B93" s="18">
        <v>0</v>
      </c>
      <c r="C93" s="18">
        <v>0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</row>
    <row r="94" spans="1:17" s="28" customFormat="1" ht="12" customHeight="1" x14ac:dyDescent="0.25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</row>
    <row r="95" spans="1:17" ht="12.95" customHeight="1" x14ac:dyDescent="0.25">
      <c r="A95" s="40" t="s">
        <v>59</v>
      </c>
      <c r="B95" s="47">
        <f t="shared" ref="B95:Q95" si="36">IF(B87=0,0,B87/B$87)</f>
        <v>1</v>
      </c>
      <c r="C95" s="47">
        <f t="shared" si="36"/>
        <v>1</v>
      </c>
      <c r="D95" s="47">
        <f t="shared" si="36"/>
        <v>1</v>
      </c>
      <c r="E95" s="47">
        <f t="shared" si="36"/>
        <v>1</v>
      </c>
      <c r="F95" s="47">
        <f t="shared" si="36"/>
        <v>1</v>
      </c>
      <c r="G95" s="47">
        <f t="shared" si="36"/>
        <v>1</v>
      </c>
      <c r="H95" s="47">
        <f t="shared" si="36"/>
        <v>1</v>
      </c>
      <c r="I95" s="47">
        <f t="shared" si="36"/>
        <v>1</v>
      </c>
      <c r="J95" s="47">
        <f t="shared" si="36"/>
        <v>1</v>
      </c>
      <c r="K95" s="47">
        <f t="shared" si="36"/>
        <v>1</v>
      </c>
      <c r="L95" s="47">
        <f t="shared" si="36"/>
        <v>1</v>
      </c>
      <c r="M95" s="47">
        <f t="shared" si="36"/>
        <v>1</v>
      </c>
      <c r="N95" s="47">
        <f t="shared" si="36"/>
        <v>1</v>
      </c>
      <c r="O95" s="47">
        <f t="shared" si="36"/>
        <v>1</v>
      </c>
      <c r="P95" s="47">
        <f t="shared" si="36"/>
        <v>1</v>
      </c>
      <c r="Q95" s="47">
        <f t="shared" si="36"/>
        <v>1</v>
      </c>
    </row>
    <row r="96" spans="1:17" ht="12" customHeight="1" x14ac:dyDescent="0.25">
      <c r="A96" s="46" t="s">
        <v>48</v>
      </c>
      <c r="B96" s="41">
        <f t="shared" ref="B96:Q96" si="37">IF(B88=0,0,B88/B$87)</f>
        <v>1</v>
      </c>
      <c r="C96" s="41">
        <f t="shared" si="37"/>
        <v>1</v>
      </c>
      <c r="D96" s="41">
        <f t="shared" si="37"/>
        <v>1</v>
      </c>
      <c r="E96" s="41">
        <f t="shared" si="37"/>
        <v>1</v>
      </c>
      <c r="F96" s="41">
        <f t="shared" si="37"/>
        <v>1</v>
      </c>
      <c r="G96" s="41">
        <f t="shared" si="37"/>
        <v>1</v>
      </c>
      <c r="H96" s="41">
        <f t="shared" si="37"/>
        <v>1</v>
      </c>
      <c r="I96" s="41">
        <f t="shared" si="37"/>
        <v>1</v>
      </c>
      <c r="J96" s="41">
        <f t="shared" si="37"/>
        <v>1</v>
      </c>
      <c r="K96" s="41">
        <f t="shared" si="37"/>
        <v>1</v>
      </c>
      <c r="L96" s="41">
        <f t="shared" si="37"/>
        <v>1</v>
      </c>
      <c r="M96" s="41">
        <f t="shared" si="37"/>
        <v>1</v>
      </c>
      <c r="N96" s="41">
        <f t="shared" si="37"/>
        <v>1</v>
      </c>
      <c r="O96" s="41">
        <f t="shared" si="37"/>
        <v>1</v>
      </c>
      <c r="P96" s="41">
        <f t="shared" si="37"/>
        <v>1</v>
      </c>
      <c r="Q96" s="41">
        <f t="shared" si="37"/>
        <v>1</v>
      </c>
    </row>
    <row r="97" spans="1:17" ht="12" customHeight="1" x14ac:dyDescent="0.25">
      <c r="A97" s="23" t="s">
        <v>44</v>
      </c>
      <c r="B97" s="45">
        <f t="shared" ref="B97:Q97" si="38">IF(B89=0,0,B89/B$87)</f>
        <v>0.76985772591739776</v>
      </c>
      <c r="C97" s="45">
        <f t="shared" si="38"/>
        <v>0.78430354570101357</v>
      </c>
      <c r="D97" s="45">
        <f t="shared" si="38"/>
        <v>0.77102690198692825</v>
      </c>
      <c r="E97" s="45">
        <f t="shared" si="38"/>
        <v>0.76624264807537557</v>
      </c>
      <c r="F97" s="45">
        <f t="shared" si="38"/>
        <v>0.7597585910753023</v>
      </c>
      <c r="G97" s="45">
        <f t="shared" si="38"/>
        <v>0.75120297269195502</v>
      </c>
      <c r="H97" s="45">
        <f t="shared" si="38"/>
        <v>0.78584898735776432</v>
      </c>
      <c r="I97" s="45">
        <f t="shared" si="38"/>
        <v>0.72776858965601277</v>
      </c>
      <c r="J97" s="45">
        <f t="shared" si="38"/>
        <v>0.76177383910052476</v>
      </c>
      <c r="K97" s="45">
        <f t="shared" si="38"/>
        <v>0.74856844811567513</v>
      </c>
      <c r="L97" s="45">
        <f t="shared" si="38"/>
        <v>0.76414234320069863</v>
      </c>
      <c r="M97" s="45">
        <f t="shared" si="38"/>
        <v>0.74126577104549896</v>
      </c>
      <c r="N97" s="45">
        <f t="shared" si="38"/>
        <v>0.75128565254919699</v>
      </c>
      <c r="O97" s="45">
        <f t="shared" si="38"/>
        <v>0.7692529203148879</v>
      </c>
      <c r="P97" s="45">
        <f t="shared" si="38"/>
        <v>0.73982555565292552</v>
      </c>
      <c r="Q97" s="45">
        <f t="shared" si="38"/>
        <v>0.7479655083454354</v>
      </c>
    </row>
    <row r="98" spans="1:17" ht="12" customHeight="1" x14ac:dyDescent="0.25">
      <c r="A98" s="23" t="s">
        <v>43</v>
      </c>
      <c r="B98" s="44">
        <f t="shared" ref="B98:Q98" si="39">IF(B90=0,0,B90/B$87)</f>
        <v>7.9726598740046805E-6</v>
      </c>
      <c r="C98" s="44">
        <f t="shared" si="39"/>
        <v>7.7994395598993121E-6</v>
      </c>
      <c r="D98" s="44">
        <f t="shared" si="39"/>
        <v>9.0325778589676289E-6</v>
      </c>
      <c r="E98" s="44">
        <f t="shared" si="39"/>
        <v>1.1113151081228537E-5</v>
      </c>
      <c r="F98" s="44">
        <f t="shared" si="39"/>
        <v>1.4395530089405774E-5</v>
      </c>
      <c r="G98" s="44">
        <f t="shared" si="39"/>
        <v>1.8192638564634358E-5</v>
      </c>
      <c r="H98" s="44">
        <f t="shared" si="39"/>
        <v>1.9024272238008981E-5</v>
      </c>
      <c r="I98" s="44">
        <f t="shared" si="39"/>
        <v>3.7151174180993519E-5</v>
      </c>
      <c r="J98" s="44">
        <f t="shared" si="39"/>
        <v>3.9570483403340003E-5</v>
      </c>
      <c r="K98" s="44">
        <f t="shared" si="39"/>
        <v>5.1570259983209382E-5</v>
      </c>
      <c r="L98" s="44">
        <f t="shared" si="39"/>
        <v>6.3825548666976428E-5</v>
      </c>
      <c r="M98" s="44">
        <f t="shared" si="39"/>
        <v>7.6292977065161845E-5</v>
      </c>
      <c r="N98" s="44">
        <f t="shared" si="39"/>
        <v>8.3070199272249312E-5</v>
      </c>
      <c r="O98" s="44">
        <f t="shared" si="39"/>
        <v>9.1361675063958829E-5</v>
      </c>
      <c r="P98" s="44">
        <f t="shared" si="39"/>
        <v>1.2737814281883869E-4</v>
      </c>
      <c r="Q98" s="44">
        <f t="shared" si="39"/>
        <v>1.7018719475437872E-4</v>
      </c>
    </row>
    <row r="99" spans="1:17" ht="12" customHeight="1" x14ac:dyDescent="0.25">
      <c r="A99" s="23" t="s">
        <v>47</v>
      </c>
      <c r="B99" s="44">
        <f t="shared" ref="B99:Q99" si="40">IF(B91=0,0,B91/B$87)</f>
        <v>0.12695927615330491</v>
      </c>
      <c r="C99" s="44">
        <f t="shared" si="40"/>
        <v>0.12131369273607946</v>
      </c>
      <c r="D99" s="44">
        <f t="shared" si="40"/>
        <v>0.13059346004570316</v>
      </c>
      <c r="E99" s="44">
        <f t="shared" si="40"/>
        <v>0.12778526958816294</v>
      </c>
      <c r="F99" s="44">
        <f t="shared" si="40"/>
        <v>0.12911511602705031</v>
      </c>
      <c r="G99" s="44">
        <f t="shared" si="40"/>
        <v>0.13191526943930437</v>
      </c>
      <c r="H99" s="44">
        <f t="shared" si="40"/>
        <v>0.11908822251966955</v>
      </c>
      <c r="I99" s="44">
        <f t="shared" si="40"/>
        <v>0.15146397022479169</v>
      </c>
      <c r="J99" s="44">
        <f t="shared" si="40"/>
        <v>0.13047736233509799</v>
      </c>
      <c r="K99" s="44">
        <f t="shared" si="40"/>
        <v>0.13879912409432413</v>
      </c>
      <c r="L99" s="44">
        <f t="shared" si="40"/>
        <v>0.13186626184705386</v>
      </c>
      <c r="M99" s="44">
        <f t="shared" si="40"/>
        <v>0.14660146992335429</v>
      </c>
      <c r="N99" s="44">
        <f t="shared" si="40"/>
        <v>0.13997783609041581</v>
      </c>
      <c r="O99" s="44">
        <f t="shared" si="40"/>
        <v>0.12535151418427526</v>
      </c>
      <c r="P99" s="44">
        <f t="shared" si="40"/>
        <v>0.14349866969233971</v>
      </c>
      <c r="Q99" s="44">
        <f t="shared" si="40"/>
        <v>0.1412519943162733</v>
      </c>
    </row>
    <row r="100" spans="1:17" ht="12" customHeight="1" x14ac:dyDescent="0.25">
      <c r="A100" s="23" t="s">
        <v>46</v>
      </c>
      <c r="B100" s="43">
        <f t="shared" ref="B100:Q100" si="41">IF(B92=0,0,B92/B$87)</f>
        <v>0.10317502526942339</v>
      </c>
      <c r="C100" s="43">
        <f t="shared" si="41"/>
        <v>9.4374962123347089E-2</v>
      </c>
      <c r="D100" s="43">
        <f t="shared" si="41"/>
        <v>9.8370605389509633E-2</v>
      </c>
      <c r="E100" s="43">
        <f t="shared" si="41"/>
        <v>0.10596096918538016</v>
      </c>
      <c r="F100" s="43">
        <f t="shared" si="41"/>
        <v>0.11111189736755807</v>
      </c>
      <c r="G100" s="43">
        <f t="shared" si="41"/>
        <v>0.11686356523017605</v>
      </c>
      <c r="H100" s="43">
        <f t="shared" si="41"/>
        <v>9.5043765850328185E-2</v>
      </c>
      <c r="I100" s="43">
        <f t="shared" si="41"/>
        <v>0.12073028894501464</v>
      </c>
      <c r="J100" s="43">
        <f t="shared" si="41"/>
        <v>0.10770922808097388</v>
      </c>
      <c r="K100" s="43">
        <f t="shared" si="41"/>
        <v>0.11258085753001761</v>
      </c>
      <c r="L100" s="43">
        <f t="shared" si="41"/>
        <v>0.10392756940358054</v>
      </c>
      <c r="M100" s="43">
        <f t="shared" si="41"/>
        <v>0.11205646605408155</v>
      </c>
      <c r="N100" s="43">
        <f t="shared" si="41"/>
        <v>0.10865344116111494</v>
      </c>
      <c r="O100" s="43">
        <f t="shared" si="41"/>
        <v>0.10530420382577289</v>
      </c>
      <c r="P100" s="43">
        <f t="shared" si="41"/>
        <v>0.11654839651191604</v>
      </c>
      <c r="Q100" s="43">
        <f t="shared" si="41"/>
        <v>0.11061231014353692</v>
      </c>
    </row>
    <row r="101" spans="1:17" ht="12" customHeight="1" x14ac:dyDescent="0.25">
      <c r="A101" s="42" t="s">
        <v>45</v>
      </c>
      <c r="B101" s="41">
        <f t="shared" ref="B101:Q101" si="42">IF(B93=0,0,B93/B$87)</f>
        <v>0</v>
      </c>
      <c r="C101" s="41">
        <f t="shared" si="42"/>
        <v>0</v>
      </c>
      <c r="D101" s="41">
        <f t="shared" si="42"/>
        <v>0</v>
      </c>
      <c r="E101" s="41">
        <f t="shared" si="42"/>
        <v>0</v>
      </c>
      <c r="F101" s="41">
        <f t="shared" si="42"/>
        <v>0</v>
      </c>
      <c r="G101" s="41">
        <f t="shared" si="42"/>
        <v>0</v>
      </c>
      <c r="H101" s="41">
        <f t="shared" si="42"/>
        <v>0</v>
      </c>
      <c r="I101" s="41">
        <f t="shared" si="42"/>
        <v>0</v>
      </c>
      <c r="J101" s="41">
        <f t="shared" si="42"/>
        <v>0</v>
      </c>
      <c r="K101" s="41">
        <f t="shared" si="42"/>
        <v>0</v>
      </c>
      <c r="L101" s="41">
        <f t="shared" si="42"/>
        <v>0</v>
      </c>
      <c r="M101" s="41">
        <f t="shared" si="42"/>
        <v>0</v>
      </c>
      <c r="N101" s="41">
        <f t="shared" si="42"/>
        <v>0</v>
      </c>
      <c r="O101" s="41">
        <f t="shared" si="42"/>
        <v>0</v>
      </c>
      <c r="P101" s="41">
        <f t="shared" si="42"/>
        <v>0</v>
      </c>
      <c r="Q101" s="41">
        <f t="shared" si="42"/>
        <v>0</v>
      </c>
    </row>
    <row r="102" spans="1:17" s="28" customFormat="1" ht="12" customHeight="1" x14ac:dyDescent="0.25"/>
    <row r="103" spans="1:17" s="28" customFormat="1" ht="12.95" customHeight="1" x14ac:dyDescent="0.25">
      <c r="A103" s="35" t="s">
        <v>58</v>
      </c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</row>
    <row r="104" spans="1:17" s="28" customFormat="1" ht="12" customHeight="1" x14ac:dyDescent="0.25">
      <c r="B104" s="33"/>
    </row>
    <row r="105" spans="1:17" ht="12.95" customHeight="1" x14ac:dyDescent="0.25">
      <c r="A105" s="27" t="s">
        <v>57</v>
      </c>
      <c r="B105" s="26">
        <f>SUM(B106,B111)</f>
        <v>93576.156076284111</v>
      </c>
      <c r="C105" s="26">
        <f t="shared" ref="C105:Q105" si="43">SUM(C106,C111)</f>
        <v>97279.529162326595</v>
      </c>
      <c r="D105" s="26">
        <f t="shared" si="43"/>
        <v>95615.216158595271</v>
      </c>
      <c r="E105" s="26">
        <f t="shared" si="43"/>
        <v>104277.77277591042</v>
      </c>
      <c r="F105" s="26">
        <f t="shared" si="43"/>
        <v>100737.47966083587</v>
      </c>
      <c r="G105" s="26">
        <f t="shared" si="43"/>
        <v>97906.093218502661</v>
      </c>
      <c r="H105" s="26">
        <f t="shared" si="43"/>
        <v>103572.84328855446</v>
      </c>
      <c r="I105" s="26">
        <f t="shared" si="43"/>
        <v>86322.935870051297</v>
      </c>
      <c r="J105" s="26">
        <f t="shared" si="43"/>
        <v>93558.564247517366</v>
      </c>
      <c r="K105" s="26">
        <f t="shared" si="43"/>
        <v>91309.337224694973</v>
      </c>
      <c r="L105" s="26">
        <f t="shared" si="43"/>
        <v>97740.841272099642</v>
      </c>
      <c r="M105" s="26">
        <f t="shared" si="43"/>
        <v>88005.538879910324</v>
      </c>
      <c r="N105" s="26">
        <f t="shared" si="43"/>
        <v>91291.68031174154</v>
      </c>
      <c r="O105" s="26">
        <f t="shared" si="43"/>
        <v>94189.700946890691</v>
      </c>
      <c r="P105" s="26">
        <f t="shared" si="43"/>
        <v>89661.946615033041</v>
      </c>
      <c r="Q105" s="26">
        <f t="shared" si="43"/>
        <v>93641.675087333337</v>
      </c>
    </row>
    <row r="106" spans="1:17" ht="12" customHeight="1" x14ac:dyDescent="0.25">
      <c r="A106" s="25" t="s">
        <v>48</v>
      </c>
      <c r="B106" s="24">
        <f>SUM(B107:B110)</f>
        <v>69835.940998764781</v>
      </c>
      <c r="C106" s="24">
        <f t="shared" ref="C106:Q106" si="44">SUM(C107:C110)</f>
        <v>73375.844571924652</v>
      </c>
      <c r="D106" s="24">
        <f t="shared" si="44"/>
        <v>71578.483753553242</v>
      </c>
      <c r="E106" s="24">
        <f t="shared" si="44"/>
        <v>80126.562872929528</v>
      </c>
      <c r="F106" s="24">
        <f t="shared" si="44"/>
        <v>76580.886903948762</v>
      </c>
      <c r="G106" s="24">
        <f t="shared" si="44"/>
        <v>73656.616399826104</v>
      </c>
      <c r="H106" s="24">
        <f t="shared" si="44"/>
        <v>79337.832188543587</v>
      </c>
      <c r="I106" s="24">
        <f t="shared" si="44"/>
        <v>62151.772715813</v>
      </c>
      <c r="J106" s="24">
        <f t="shared" si="44"/>
        <v>69405.513064889557</v>
      </c>
      <c r="K106" s="24">
        <f t="shared" si="44"/>
        <v>67124.67077646793</v>
      </c>
      <c r="L106" s="24">
        <f t="shared" si="44"/>
        <v>73603.289480496504</v>
      </c>
      <c r="M106" s="24">
        <f t="shared" si="44"/>
        <v>64039.513406707156</v>
      </c>
      <c r="N106" s="24">
        <f t="shared" si="44"/>
        <v>67531.487634110439</v>
      </c>
      <c r="O106" s="24">
        <f t="shared" si="44"/>
        <v>70672.567642128182</v>
      </c>
      <c r="P106" s="24">
        <f t="shared" si="44"/>
        <v>66374.868072495112</v>
      </c>
      <c r="Q106" s="24">
        <f t="shared" si="44"/>
        <v>70666.186692178118</v>
      </c>
    </row>
    <row r="107" spans="1:17" ht="12" customHeight="1" x14ac:dyDescent="0.25">
      <c r="A107" s="23" t="s">
        <v>44</v>
      </c>
      <c r="B107" s="22">
        <v>47618.660570187138</v>
      </c>
      <c r="C107" s="22">
        <v>51197.314918297721</v>
      </c>
      <c r="D107" s="22">
        <v>49505.907719364652</v>
      </c>
      <c r="E107" s="22">
        <v>57995.563465713451</v>
      </c>
      <c r="F107" s="22">
        <v>54630.086347160985</v>
      </c>
      <c r="G107" s="22">
        <v>51745.801984014928</v>
      </c>
      <c r="H107" s="22">
        <v>57610.233672475209</v>
      </c>
      <c r="I107" s="22">
        <v>40469.618541979347</v>
      </c>
      <c r="J107" s="22">
        <v>47685.724884583113</v>
      </c>
      <c r="K107" s="22">
        <v>45350.32575692291</v>
      </c>
      <c r="L107" s="22">
        <v>51904.703497449373</v>
      </c>
      <c r="M107" s="22">
        <v>42240.438179535609</v>
      </c>
      <c r="N107" s="22">
        <v>45631.593325245944</v>
      </c>
      <c r="O107" s="22">
        <v>48533.044672301585</v>
      </c>
      <c r="P107" s="22">
        <v>44205.867473772516</v>
      </c>
      <c r="Q107" s="22">
        <v>48554.558314585141</v>
      </c>
    </row>
    <row r="108" spans="1:17" ht="12" customHeight="1" x14ac:dyDescent="0.25">
      <c r="A108" s="23" t="s">
        <v>43</v>
      </c>
      <c r="B108" s="22">
        <v>658.13307449919751</v>
      </c>
      <c r="C108" s="22">
        <v>686.79250981266307</v>
      </c>
      <c r="D108" s="22">
        <v>728.28787195557925</v>
      </c>
      <c r="E108" s="22">
        <v>760.73455652061762</v>
      </c>
      <c r="F108" s="22">
        <v>802.77741026842261</v>
      </c>
      <c r="G108" s="22">
        <v>849.19616850078535</v>
      </c>
      <c r="H108" s="22">
        <v>898.88963347441927</v>
      </c>
      <c r="I108" s="22">
        <v>969.52507628148453</v>
      </c>
      <c r="J108" s="22">
        <v>1015.9002552200235</v>
      </c>
      <c r="K108" s="22">
        <v>1075.408599988564</v>
      </c>
      <c r="L108" s="22">
        <v>1125.438717194884</v>
      </c>
      <c r="M108" s="22">
        <v>1154.5886110384122</v>
      </c>
      <c r="N108" s="22">
        <v>1144.0246911720903</v>
      </c>
      <c r="O108" s="22">
        <v>1136.7825166775235</v>
      </c>
      <c r="P108" s="22">
        <v>1144.3339984497115</v>
      </c>
      <c r="Q108" s="22">
        <v>1131.578571078396</v>
      </c>
    </row>
    <row r="109" spans="1:17" ht="12" customHeight="1" x14ac:dyDescent="0.25">
      <c r="A109" s="23" t="s">
        <v>47</v>
      </c>
      <c r="B109" s="22">
        <v>9639.096096545838</v>
      </c>
      <c r="C109" s="22">
        <v>9660.3087143216489</v>
      </c>
      <c r="D109" s="22">
        <v>9628.1856563830297</v>
      </c>
      <c r="E109" s="22">
        <v>9532.1161123367492</v>
      </c>
      <c r="F109" s="22">
        <v>9434.8597732134276</v>
      </c>
      <c r="G109" s="22">
        <v>9354.6252418841304</v>
      </c>
      <c r="H109" s="22">
        <v>9390.8663926840709</v>
      </c>
      <c r="I109" s="22">
        <v>9299.8108924880162</v>
      </c>
      <c r="J109" s="22">
        <v>9268.7897987721917</v>
      </c>
      <c r="K109" s="22">
        <v>9334.01113951958</v>
      </c>
      <c r="L109" s="22">
        <v>9224.3616598348708</v>
      </c>
      <c r="M109" s="22">
        <v>9310.4965126792122</v>
      </c>
      <c r="N109" s="22">
        <v>9344.8632922720699</v>
      </c>
      <c r="O109" s="22">
        <v>9354.0282254273607</v>
      </c>
      <c r="P109" s="22">
        <v>9412.6892525241237</v>
      </c>
      <c r="Q109" s="22">
        <v>9429.8198278255677</v>
      </c>
    </row>
    <row r="110" spans="1:17" ht="12" customHeight="1" x14ac:dyDescent="0.25">
      <c r="A110" s="21" t="s">
        <v>46</v>
      </c>
      <c r="B110" s="20">
        <v>11920.051257532607</v>
      </c>
      <c r="C110" s="20">
        <v>11831.428429492624</v>
      </c>
      <c r="D110" s="20">
        <v>11716.102505849985</v>
      </c>
      <c r="E110" s="20">
        <v>11838.148738358705</v>
      </c>
      <c r="F110" s="20">
        <v>11713.163373305923</v>
      </c>
      <c r="G110" s="20">
        <v>11706.993005426257</v>
      </c>
      <c r="H110" s="20">
        <v>11437.842489909892</v>
      </c>
      <c r="I110" s="20">
        <v>11412.818205064154</v>
      </c>
      <c r="J110" s="20">
        <v>11435.098126314228</v>
      </c>
      <c r="K110" s="20">
        <v>11364.925280036881</v>
      </c>
      <c r="L110" s="20">
        <v>11348.785606017378</v>
      </c>
      <c r="M110" s="20">
        <v>11333.990103453931</v>
      </c>
      <c r="N110" s="20">
        <v>11411.006325420336</v>
      </c>
      <c r="O110" s="20">
        <v>11648.712227721711</v>
      </c>
      <c r="P110" s="20">
        <v>11611.97734774876</v>
      </c>
      <c r="Q110" s="20">
        <v>11550.229978689018</v>
      </c>
    </row>
    <row r="111" spans="1:17" ht="12" customHeight="1" x14ac:dyDescent="0.25">
      <c r="A111" s="19" t="s">
        <v>45</v>
      </c>
      <c r="B111" s="18">
        <v>23740.215077519333</v>
      </c>
      <c r="C111" s="18">
        <v>23903.684590401946</v>
      </c>
      <c r="D111" s="18">
        <v>24036.732405042025</v>
      </c>
      <c r="E111" s="18">
        <v>24151.209902980885</v>
      </c>
      <c r="F111" s="18">
        <v>24156.592756887112</v>
      </c>
      <c r="G111" s="18">
        <v>24249.476818676561</v>
      </c>
      <c r="H111" s="18">
        <v>24235.011100010881</v>
      </c>
      <c r="I111" s="18">
        <v>24171.1631542383</v>
      </c>
      <c r="J111" s="18">
        <v>24153.051182627805</v>
      </c>
      <c r="K111" s="18">
        <v>24184.666448227046</v>
      </c>
      <c r="L111" s="18">
        <v>24137.551791603142</v>
      </c>
      <c r="M111" s="18">
        <v>23966.025473203164</v>
      </c>
      <c r="N111" s="18">
        <v>23760.192677631108</v>
      </c>
      <c r="O111" s="18">
        <v>23517.133304762508</v>
      </c>
      <c r="P111" s="18">
        <v>23287.078542537933</v>
      </c>
      <c r="Q111" s="18">
        <v>22975.488395155211</v>
      </c>
    </row>
    <row r="112" spans="1:17" s="28" customFormat="1" ht="12" customHeight="1" x14ac:dyDescent="0.25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</row>
    <row r="113" spans="1:17" ht="12.95" customHeight="1" x14ac:dyDescent="0.25">
      <c r="A113" s="32" t="s">
        <v>56</v>
      </c>
      <c r="B113" s="31">
        <f t="shared" ref="B113" si="45">SUM(B114:B117)</f>
        <v>46202.058332688954</v>
      </c>
      <c r="C113" s="31">
        <f t="shared" ref="C113:Q113" si="46">SUM(C114:C117)</f>
        <v>48746.05364243895</v>
      </c>
      <c r="D113" s="31">
        <f t="shared" si="46"/>
        <v>48281.973398087357</v>
      </c>
      <c r="E113" s="31">
        <f t="shared" si="46"/>
        <v>56048.447711242567</v>
      </c>
      <c r="F113" s="31">
        <f t="shared" si="46"/>
        <v>54089.049844963156</v>
      </c>
      <c r="G113" s="31">
        <f t="shared" si="46"/>
        <v>52361.480570081345</v>
      </c>
      <c r="H113" s="31">
        <f t="shared" si="46"/>
        <v>57155.413722245154</v>
      </c>
      <c r="I113" s="31">
        <f t="shared" si="46"/>
        <v>45131.055400090809</v>
      </c>
      <c r="J113" s="31">
        <f t="shared" si="46"/>
        <v>50892.534834588339</v>
      </c>
      <c r="K113" s="31">
        <f t="shared" si="46"/>
        <v>49779.496687390951</v>
      </c>
      <c r="L113" s="31">
        <f t="shared" si="46"/>
        <v>55981.738327261599</v>
      </c>
      <c r="M113" s="31">
        <f t="shared" si="46"/>
        <v>48717.573484750304</v>
      </c>
      <c r="N113" s="31">
        <f t="shared" si="46"/>
        <v>52085.060044759048</v>
      </c>
      <c r="O113" s="31">
        <f t="shared" si="46"/>
        <v>54990.578704463354</v>
      </c>
      <c r="P113" s="31">
        <f t="shared" si="46"/>
        <v>52223.186753600065</v>
      </c>
      <c r="Q113" s="31">
        <f t="shared" si="46"/>
        <v>56737.247863058517</v>
      </c>
    </row>
    <row r="114" spans="1:17" ht="12" customHeight="1" x14ac:dyDescent="0.25">
      <c r="A114" s="23" t="s">
        <v>44</v>
      </c>
      <c r="B114" s="22">
        <v>32623.788767908183</v>
      </c>
      <c r="C114" s="22">
        <v>35086.885488337735</v>
      </c>
      <c r="D114" s="22">
        <v>34524.53782196861</v>
      </c>
      <c r="E114" s="22">
        <v>42107.517607671711</v>
      </c>
      <c r="F114" s="22">
        <v>40047.685386483688</v>
      </c>
      <c r="G114" s="22">
        <v>38227.308884923288</v>
      </c>
      <c r="H114" s="22">
        <v>42819.123055053366</v>
      </c>
      <c r="I114" s="22">
        <v>30531.329274182586</v>
      </c>
      <c r="J114" s="22">
        <v>36097.731874546706</v>
      </c>
      <c r="K114" s="22">
        <v>34712.86779034503</v>
      </c>
      <c r="L114" s="22">
        <v>40695.432025434689</v>
      </c>
      <c r="M114" s="22">
        <v>33158.986962787625</v>
      </c>
      <c r="N114" s="22">
        <v>36297.491203862824</v>
      </c>
      <c r="O114" s="22">
        <v>38952.414381344388</v>
      </c>
      <c r="P114" s="22">
        <v>36038.768186238492</v>
      </c>
      <c r="Q114" s="22">
        <v>40322.005225540772</v>
      </c>
    </row>
    <row r="115" spans="1:17" ht="12" customHeight="1" x14ac:dyDescent="0.25">
      <c r="A115" s="23" t="s">
        <v>43</v>
      </c>
      <c r="B115" s="30">
        <v>1150.5651856945224</v>
      </c>
      <c r="C115" s="30">
        <v>1232.6235019205906</v>
      </c>
      <c r="D115" s="30">
        <v>1339.9721354584083</v>
      </c>
      <c r="E115" s="30">
        <v>1428.7490172633159</v>
      </c>
      <c r="F115" s="30">
        <v>1540.0009940700681</v>
      </c>
      <c r="G115" s="30">
        <v>1662.1381594939419</v>
      </c>
      <c r="H115" s="30">
        <v>1796.1938272020022</v>
      </c>
      <c r="I115" s="30">
        <v>1979.420149817317</v>
      </c>
      <c r="J115" s="30">
        <v>2111.9903926238976</v>
      </c>
      <c r="K115" s="30">
        <v>2279.8491123070971</v>
      </c>
      <c r="L115" s="30">
        <v>2434.3433393558003</v>
      </c>
      <c r="M115" s="30">
        <v>2568.1322766851804</v>
      </c>
      <c r="N115" s="30">
        <v>2627.4741987493699</v>
      </c>
      <c r="O115" s="30">
        <v>2700.8001021459158</v>
      </c>
      <c r="P115" s="30">
        <v>2869.3642768292016</v>
      </c>
      <c r="Q115" s="30">
        <v>3043.2918707178487</v>
      </c>
    </row>
    <row r="116" spans="1:17" ht="12" customHeight="1" x14ac:dyDescent="0.25">
      <c r="A116" s="23" t="s">
        <v>47</v>
      </c>
      <c r="B116" s="22">
        <v>6228.7781084134813</v>
      </c>
      <c r="C116" s="22">
        <v>6223.8434958381549</v>
      </c>
      <c r="D116" s="22">
        <v>6209.535183751269</v>
      </c>
      <c r="E116" s="22">
        <v>6254.5743928688926</v>
      </c>
      <c r="F116" s="22">
        <v>6260.3633398090542</v>
      </c>
      <c r="G116" s="22">
        <v>6221.0443864532645</v>
      </c>
      <c r="H116" s="22">
        <v>6282.5542304474111</v>
      </c>
      <c r="I116" s="22">
        <v>6287.3213927634515</v>
      </c>
      <c r="J116" s="22">
        <v>6304.9583642198677</v>
      </c>
      <c r="K116" s="22">
        <v>6385.3219543672394</v>
      </c>
      <c r="L116" s="22">
        <v>6355.7849317782566</v>
      </c>
      <c r="M116" s="22">
        <v>6440.8280013603089</v>
      </c>
      <c r="N116" s="22">
        <v>6513.2053875580241</v>
      </c>
      <c r="O116" s="22">
        <v>6566.0672854049608</v>
      </c>
      <c r="P116" s="22">
        <v>6569.1146243144867</v>
      </c>
      <c r="Q116" s="22">
        <v>6607.6838324561295</v>
      </c>
    </row>
    <row r="117" spans="1:17" ht="12" customHeight="1" x14ac:dyDescent="0.25">
      <c r="A117" s="29" t="s">
        <v>46</v>
      </c>
      <c r="B117" s="18">
        <v>6198.9262706727586</v>
      </c>
      <c r="C117" s="18">
        <v>6202.7011563424676</v>
      </c>
      <c r="D117" s="18">
        <v>6207.9282569090683</v>
      </c>
      <c r="E117" s="18">
        <v>6257.6066934386445</v>
      </c>
      <c r="F117" s="18">
        <v>6241.0001246003467</v>
      </c>
      <c r="G117" s="18">
        <v>6250.9891392108439</v>
      </c>
      <c r="H117" s="18">
        <v>6257.5426095423736</v>
      </c>
      <c r="I117" s="18">
        <v>6332.9845833274512</v>
      </c>
      <c r="J117" s="18">
        <v>6377.8542031978659</v>
      </c>
      <c r="K117" s="18">
        <v>6401.4578303715834</v>
      </c>
      <c r="L117" s="18">
        <v>6496.1780306928586</v>
      </c>
      <c r="M117" s="18">
        <v>6549.6262439171951</v>
      </c>
      <c r="N117" s="18">
        <v>6646.8892545888302</v>
      </c>
      <c r="O117" s="18">
        <v>6771.2969355680925</v>
      </c>
      <c r="P117" s="18">
        <v>6745.9396662178806</v>
      </c>
      <c r="Q117" s="18">
        <v>6764.2669343437665</v>
      </c>
    </row>
    <row r="118" spans="1:17" s="28" customFormat="1" ht="12" customHeight="1" x14ac:dyDescent="0.25"/>
    <row r="119" spans="1:17" ht="12.95" customHeight="1" x14ac:dyDescent="0.25">
      <c r="A119" s="27" t="s">
        <v>55</v>
      </c>
      <c r="B119" s="26">
        <f>SUM(B120,B125)</f>
        <v>14312.037428296448</v>
      </c>
      <c r="C119" s="26">
        <f t="shared" ref="C119:Q119" si="47">SUM(C120,C125)</f>
        <v>15411.007139553882</v>
      </c>
      <c r="D119" s="26">
        <f t="shared" si="47"/>
        <v>14366.979643490258</v>
      </c>
      <c r="E119" s="26">
        <f t="shared" si="47"/>
        <v>13949.057942809222</v>
      </c>
      <c r="F119" s="26">
        <f t="shared" si="47"/>
        <v>13109.400809937142</v>
      </c>
      <c r="G119" s="26">
        <f t="shared" si="47"/>
        <v>12778.547900631454</v>
      </c>
      <c r="H119" s="26">
        <f t="shared" si="47"/>
        <v>14032.632746694893</v>
      </c>
      <c r="I119" s="26">
        <f t="shared" si="47"/>
        <v>10474.695474542563</v>
      </c>
      <c r="J119" s="26">
        <f t="shared" si="47"/>
        <v>12045.045284237955</v>
      </c>
      <c r="K119" s="26">
        <f t="shared" si="47"/>
        <v>11168.533100553679</v>
      </c>
      <c r="L119" s="26">
        <f t="shared" si="47"/>
        <v>11493.85214505672</v>
      </c>
      <c r="M119" s="26">
        <f t="shared" si="47"/>
        <v>10396.210514184257</v>
      </c>
      <c r="N119" s="26">
        <f t="shared" si="47"/>
        <v>10695.520597409013</v>
      </c>
      <c r="O119" s="26">
        <f t="shared" si="47"/>
        <v>11831.285112889367</v>
      </c>
      <c r="P119" s="26">
        <f t="shared" si="47"/>
        <v>10868.16366457484</v>
      </c>
      <c r="Q119" s="26">
        <f t="shared" si="47"/>
        <v>11044.372662545793</v>
      </c>
    </row>
    <row r="120" spans="1:17" ht="12" customHeight="1" x14ac:dyDescent="0.25">
      <c r="A120" s="25" t="s">
        <v>48</v>
      </c>
      <c r="B120" s="24">
        <f>SUM(B121:B124)</f>
        <v>14312.037428296448</v>
      </c>
      <c r="C120" s="24">
        <f t="shared" ref="C120:Q120" si="48">SUM(C121:C124)</f>
        <v>15411.007139553882</v>
      </c>
      <c r="D120" s="24">
        <f t="shared" si="48"/>
        <v>14366.979643490258</v>
      </c>
      <c r="E120" s="24">
        <f t="shared" si="48"/>
        <v>13949.057942809222</v>
      </c>
      <c r="F120" s="24">
        <f t="shared" si="48"/>
        <v>13109.400809937142</v>
      </c>
      <c r="G120" s="24">
        <f t="shared" si="48"/>
        <v>12778.547900631454</v>
      </c>
      <c r="H120" s="24">
        <f t="shared" si="48"/>
        <v>14032.632746694893</v>
      </c>
      <c r="I120" s="24">
        <f t="shared" si="48"/>
        <v>10474.695474542563</v>
      </c>
      <c r="J120" s="24">
        <f t="shared" si="48"/>
        <v>12045.045284237955</v>
      </c>
      <c r="K120" s="24">
        <f t="shared" si="48"/>
        <v>11168.533100553679</v>
      </c>
      <c r="L120" s="24">
        <f t="shared" si="48"/>
        <v>11493.85214505672</v>
      </c>
      <c r="M120" s="24">
        <f t="shared" si="48"/>
        <v>10396.210514184257</v>
      </c>
      <c r="N120" s="24">
        <f t="shared" si="48"/>
        <v>10695.520597409013</v>
      </c>
      <c r="O120" s="24">
        <f t="shared" si="48"/>
        <v>11831.285112889367</v>
      </c>
      <c r="P120" s="24">
        <f t="shared" si="48"/>
        <v>10868.16366457484</v>
      </c>
      <c r="Q120" s="24">
        <f t="shared" si="48"/>
        <v>11044.372662545793</v>
      </c>
    </row>
    <row r="121" spans="1:17" ht="12" customHeight="1" x14ac:dyDescent="0.25">
      <c r="A121" s="23" t="s">
        <v>44</v>
      </c>
      <c r="B121" s="22">
        <v>11018.232587792983</v>
      </c>
      <c r="C121" s="22">
        <v>12086.907542375742</v>
      </c>
      <c r="D121" s="22">
        <v>11077.327805429557</v>
      </c>
      <c r="E121" s="22">
        <v>10688.363096254991</v>
      </c>
      <c r="F121" s="22">
        <v>9959.9798891992687</v>
      </c>
      <c r="G121" s="22">
        <v>9599.2831696408884</v>
      </c>
      <c r="H121" s="22">
        <v>11027.530233953583</v>
      </c>
      <c r="I121" s="22">
        <v>7623.1543525840598</v>
      </c>
      <c r="J121" s="22">
        <v>9175.6003883136182</v>
      </c>
      <c r="K121" s="22">
        <v>8360.4114908100164</v>
      </c>
      <c r="L121" s="22">
        <v>8782.9391105260183</v>
      </c>
      <c r="M121" s="22">
        <v>7706.3550027481178</v>
      </c>
      <c r="N121" s="22">
        <v>8035.391171377808</v>
      </c>
      <c r="O121" s="22">
        <v>9101.250624168204</v>
      </c>
      <c r="P121" s="22">
        <v>8040.5452220710149</v>
      </c>
      <c r="Q121" s="22">
        <v>8260.8098128974925</v>
      </c>
    </row>
    <row r="122" spans="1:17" ht="12" customHeight="1" x14ac:dyDescent="0.25">
      <c r="A122" s="23" t="s">
        <v>43</v>
      </c>
      <c r="B122" s="22">
        <v>0.11410500651983221</v>
      </c>
      <c r="C122" s="22">
        <v>0.12019721874212726</v>
      </c>
      <c r="D122" s="22">
        <v>0.12977086222802875</v>
      </c>
      <c r="E122" s="22">
        <v>0.15501798835924982</v>
      </c>
      <c r="F122" s="22">
        <v>0.18871677381353053</v>
      </c>
      <c r="G122" s="22">
        <v>0.23247550333705522</v>
      </c>
      <c r="H122" s="22">
        <v>0.26696062558912331</v>
      </c>
      <c r="I122" s="22">
        <v>0.38914723606759527</v>
      </c>
      <c r="J122" s="22">
        <v>0.47662826451241674</v>
      </c>
      <c r="K122" s="22">
        <v>0.57596415562663272</v>
      </c>
      <c r="L122" s="22">
        <v>0.73360141945534907</v>
      </c>
      <c r="M122" s="22">
        <v>0.79315785032325403</v>
      </c>
      <c r="N122" s="22">
        <v>0.88847902734721362</v>
      </c>
      <c r="O122" s="22">
        <v>1.0809260260728517</v>
      </c>
      <c r="P122" s="22">
        <v>1.384366503444727</v>
      </c>
      <c r="Q122" s="22">
        <v>1.8796108012606167</v>
      </c>
    </row>
    <row r="123" spans="1:17" ht="12" customHeight="1" x14ac:dyDescent="0.25">
      <c r="A123" s="23" t="s">
        <v>47</v>
      </c>
      <c r="B123" s="22">
        <v>1817.0459121755241</v>
      </c>
      <c r="C123" s="22">
        <v>1869.5661848813661</v>
      </c>
      <c r="D123" s="22">
        <v>1876.2335820495757</v>
      </c>
      <c r="E123" s="22">
        <v>1782.484129722782</v>
      </c>
      <c r="F123" s="22">
        <v>1692.6218066201413</v>
      </c>
      <c r="G123" s="22">
        <v>1685.6855893548557</v>
      </c>
      <c r="H123" s="22">
        <v>1671.1212910752029</v>
      </c>
      <c r="I123" s="22">
        <v>1586.5389634698747</v>
      </c>
      <c r="J123" s="22">
        <v>1571.6057378941789</v>
      </c>
      <c r="K123" s="22">
        <v>1550.1826117753167</v>
      </c>
      <c r="L123" s="22">
        <v>1515.6513165913711</v>
      </c>
      <c r="M123" s="22">
        <v>1524.0997430120431</v>
      </c>
      <c r="N123" s="22">
        <v>1497.1358290857847</v>
      </c>
      <c r="O123" s="22">
        <v>1483.0695036465561</v>
      </c>
      <c r="P123" s="22">
        <v>1559.5670278651132</v>
      </c>
      <c r="Q123" s="22">
        <v>1560.0396645567225</v>
      </c>
    </row>
    <row r="124" spans="1:17" ht="12" customHeight="1" x14ac:dyDescent="0.25">
      <c r="A124" s="21" t="s">
        <v>46</v>
      </c>
      <c r="B124" s="20">
        <v>1476.6448233214192</v>
      </c>
      <c r="C124" s="20">
        <v>1454.413215078029</v>
      </c>
      <c r="D124" s="20">
        <v>1413.2884851488982</v>
      </c>
      <c r="E124" s="20">
        <v>1478.0556988430906</v>
      </c>
      <c r="F124" s="20">
        <v>1456.6103973439183</v>
      </c>
      <c r="G124" s="20">
        <v>1493.3466661323732</v>
      </c>
      <c r="H124" s="20">
        <v>1333.7142610405169</v>
      </c>
      <c r="I124" s="20">
        <v>1264.6130112525605</v>
      </c>
      <c r="J124" s="20">
        <v>1297.3625297656447</v>
      </c>
      <c r="K124" s="20">
        <v>1257.3630338127196</v>
      </c>
      <c r="L124" s="20">
        <v>1194.5281165198753</v>
      </c>
      <c r="M124" s="20">
        <v>1164.9626105737741</v>
      </c>
      <c r="N124" s="20">
        <v>1162.1051179180731</v>
      </c>
      <c r="O124" s="20">
        <v>1245.8840590485345</v>
      </c>
      <c r="P124" s="20">
        <v>1266.6670481352667</v>
      </c>
      <c r="Q124" s="20">
        <v>1221.6435742903157</v>
      </c>
    </row>
    <row r="125" spans="1:17" ht="12" customHeight="1" x14ac:dyDescent="0.25">
      <c r="A125" s="19" t="s">
        <v>45</v>
      </c>
      <c r="B125" s="18">
        <v>0</v>
      </c>
      <c r="C125" s="18">
        <v>0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8">
        <v>0</v>
      </c>
      <c r="N125" s="18">
        <v>0</v>
      </c>
      <c r="O125" s="18">
        <v>0</v>
      </c>
      <c r="P125" s="18">
        <v>0</v>
      </c>
      <c r="Q125" s="18">
        <v>0</v>
      </c>
    </row>
    <row r="127" spans="1:17" ht="12.95" customHeight="1" x14ac:dyDescent="0.25">
      <c r="A127" s="40" t="s">
        <v>40</v>
      </c>
      <c r="B127" s="39">
        <f t="shared" ref="B127:Q127" si="49">IF(B113=0,"",B113/B106)</f>
        <v>0.66157994969246781</v>
      </c>
      <c r="C127" s="39">
        <f t="shared" si="49"/>
        <v>0.66433379986048369</v>
      </c>
      <c r="D127" s="39">
        <f t="shared" si="49"/>
        <v>0.67453193845686321</v>
      </c>
      <c r="E127" s="39">
        <f t="shared" si="49"/>
        <v>0.69949896390948696</v>
      </c>
      <c r="F127" s="39">
        <f t="shared" si="49"/>
        <v>0.70629960074508025</v>
      </c>
      <c r="G127" s="39">
        <f t="shared" si="49"/>
        <v>0.71088631448735629</v>
      </c>
      <c r="H127" s="39">
        <f t="shared" si="49"/>
        <v>0.72040553851304268</v>
      </c>
      <c r="I127" s="39">
        <f t="shared" si="49"/>
        <v>0.72614268954887451</v>
      </c>
      <c r="J127" s="39">
        <f t="shared" si="49"/>
        <v>0.73326357788043706</v>
      </c>
      <c r="K127" s="39">
        <f t="shared" si="49"/>
        <v>0.74159762888315395</v>
      </c>
      <c r="L127" s="39">
        <f t="shared" si="49"/>
        <v>0.76058745094668245</v>
      </c>
      <c r="M127" s="39">
        <f t="shared" si="49"/>
        <v>0.76074240563557882</v>
      </c>
      <c r="N127" s="39">
        <f t="shared" si="49"/>
        <v>0.77127073413455594</v>
      </c>
      <c r="O127" s="39">
        <f t="shared" si="49"/>
        <v>0.77810359152259334</v>
      </c>
      <c r="P127" s="39">
        <f t="shared" si="49"/>
        <v>0.78679157142069978</v>
      </c>
      <c r="Q127" s="39">
        <f t="shared" si="49"/>
        <v>0.80289103627744829</v>
      </c>
    </row>
    <row r="128" spans="1:17" ht="12" customHeight="1" x14ac:dyDescent="0.25">
      <c r="A128" s="23" t="s">
        <v>44</v>
      </c>
      <c r="B128" s="38">
        <f t="shared" ref="B128:Q128" si="50">IF(B114=0,"",B114/B107)</f>
        <v>0.68510513267845108</v>
      </c>
      <c r="C128" s="38">
        <f t="shared" si="50"/>
        <v>0.68532667278216619</v>
      </c>
      <c r="D128" s="38">
        <f t="shared" si="50"/>
        <v>0.69738217946994729</v>
      </c>
      <c r="E128" s="38">
        <f t="shared" si="50"/>
        <v>0.72604721967336971</v>
      </c>
      <c r="F128" s="38">
        <f t="shared" si="50"/>
        <v>0.73307014621925237</v>
      </c>
      <c r="G128" s="38">
        <f t="shared" si="50"/>
        <v>0.73875188748127418</v>
      </c>
      <c r="H128" s="38">
        <f t="shared" si="50"/>
        <v>0.74325550037668597</v>
      </c>
      <c r="I128" s="38">
        <f t="shared" si="50"/>
        <v>0.75442592181866697</v>
      </c>
      <c r="J128" s="38">
        <f t="shared" si="50"/>
        <v>0.75699241150085095</v>
      </c>
      <c r="K128" s="38">
        <f t="shared" si="50"/>
        <v>0.76543811341963675</v>
      </c>
      <c r="L128" s="38">
        <f t="shared" si="50"/>
        <v>0.78404131578238356</v>
      </c>
      <c r="M128" s="38">
        <f t="shared" si="50"/>
        <v>0.7850057525883406</v>
      </c>
      <c r="N128" s="38">
        <f t="shared" si="50"/>
        <v>0.79544650008486617</v>
      </c>
      <c r="O128" s="38">
        <f t="shared" si="50"/>
        <v>0.80259572924702616</v>
      </c>
      <c r="P128" s="38">
        <f t="shared" si="50"/>
        <v>0.81524852345947996</v>
      </c>
      <c r="Q128" s="38">
        <f t="shared" si="50"/>
        <v>0.83044736941677788</v>
      </c>
    </row>
    <row r="129" spans="1:17" ht="12" customHeight="1" x14ac:dyDescent="0.25">
      <c r="A129" s="23" t="s">
        <v>43</v>
      </c>
      <c r="B129" s="37">
        <f t="shared" ref="B129:Q129" si="51">IF(B115=0,"",B115/B108)</f>
        <v>1.7482257468522429</v>
      </c>
      <c r="C129" s="37">
        <f t="shared" si="51"/>
        <v>1.7947538511403018</v>
      </c>
      <c r="D129" s="37">
        <f t="shared" si="51"/>
        <v>1.8398935188366528</v>
      </c>
      <c r="E129" s="37">
        <f t="shared" si="51"/>
        <v>1.8781176758921081</v>
      </c>
      <c r="F129" s="37">
        <f t="shared" si="51"/>
        <v>1.9183412168450804</v>
      </c>
      <c r="G129" s="37">
        <f t="shared" si="51"/>
        <v>1.9573076529871374</v>
      </c>
      <c r="H129" s="37">
        <f t="shared" si="51"/>
        <v>1.9982362242395564</v>
      </c>
      <c r="I129" s="37">
        <f t="shared" si="51"/>
        <v>2.0416389407989146</v>
      </c>
      <c r="J129" s="37">
        <f t="shared" si="51"/>
        <v>2.0789347987381723</v>
      </c>
      <c r="K129" s="37">
        <f t="shared" si="51"/>
        <v>2.1199840807776145</v>
      </c>
      <c r="L129" s="37">
        <f t="shared" si="51"/>
        <v>2.1630172324471957</v>
      </c>
      <c r="M129" s="37">
        <f t="shared" si="51"/>
        <v>2.2242833959495387</v>
      </c>
      <c r="N129" s="37">
        <f t="shared" si="51"/>
        <v>2.2966936107449198</v>
      </c>
      <c r="O129" s="37">
        <f t="shared" si="51"/>
        <v>2.3758283246997407</v>
      </c>
      <c r="P129" s="37">
        <f t="shared" si="51"/>
        <v>2.5074534888559441</v>
      </c>
      <c r="Q129" s="37">
        <f t="shared" si="51"/>
        <v>2.6894216172877745</v>
      </c>
    </row>
    <row r="130" spans="1:17" ht="12" customHeight="1" x14ac:dyDescent="0.25">
      <c r="A130" s="23" t="s">
        <v>47</v>
      </c>
      <c r="B130" s="37">
        <f t="shared" ref="B130:Q130" si="52">IF(B116=0,"",B116/B109)</f>
        <v>0.64619939940691729</v>
      </c>
      <c r="C130" s="37">
        <f t="shared" si="52"/>
        <v>0.64426962738894167</v>
      </c>
      <c r="D130" s="37">
        <f t="shared" si="52"/>
        <v>0.64493305440518189</v>
      </c>
      <c r="E130" s="37">
        <f t="shared" si="52"/>
        <v>0.6561580156135568</v>
      </c>
      <c r="F130" s="37">
        <f t="shared" si="52"/>
        <v>0.6635353879432202</v>
      </c>
      <c r="G130" s="37">
        <f t="shared" si="52"/>
        <v>0.66502336818361674</v>
      </c>
      <c r="H130" s="37">
        <f t="shared" si="52"/>
        <v>0.66900688048781287</v>
      </c>
      <c r="I130" s="37">
        <f t="shared" si="52"/>
        <v>0.67606981103691877</v>
      </c>
      <c r="J130" s="37">
        <f t="shared" si="52"/>
        <v>0.68023533828063143</v>
      </c>
      <c r="K130" s="37">
        <f t="shared" si="52"/>
        <v>0.68409195777924592</v>
      </c>
      <c r="L130" s="37">
        <f t="shared" si="52"/>
        <v>0.68902165441462471</v>
      </c>
      <c r="M130" s="37">
        <f t="shared" si="52"/>
        <v>0.6917813666101551</v>
      </c>
      <c r="N130" s="37">
        <f t="shared" si="52"/>
        <v>0.69698241524242044</v>
      </c>
      <c r="O130" s="37">
        <f t="shared" si="52"/>
        <v>0.70195076678902946</v>
      </c>
      <c r="P130" s="37">
        <f t="shared" si="52"/>
        <v>0.69789987197897785</v>
      </c>
      <c r="Q130" s="37">
        <f t="shared" si="52"/>
        <v>0.70072217212020715</v>
      </c>
    </row>
    <row r="131" spans="1:17" ht="12" customHeight="1" x14ac:dyDescent="0.25">
      <c r="A131" s="29" t="s">
        <v>46</v>
      </c>
      <c r="B131" s="36">
        <f t="shared" ref="B131:Q131" si="53">IF(B117=0,"",B117/B110)</f>
        <v>0.52004191397713051</v>
      </c>
      <c r="C131" s="36">
        <f t="shared" si="53"/>
        <v>0.52425632232882158</v>
      </c>
      <c r="D131" s="36">
        <f t="shared" si="53"/>
        <v>0.52986291762208282</v>
      </c>
      <c r="E131" s="36">
        <f t="shared" si="53"/>
        <v>0.52859672840250427</v>
      </c>
      <c r="F131" s="36">
        <f t="shared" si="53"/>
        <v>0.53281935252636092</v>
      </c>
      <c r="G131" s="36">
        <f t="shared" si="53"/>
        <v>0.53395343589198996</v>
      </c>
      <c r="H131" s="36">
        <f t="shared" si="53"/>
        <v>0.5470911682043692</v>
      </c>
      <c r="I131" s="36">
        <f t="shared" si="53"/>
        <v>0.55490103053751849</v>
      </c>
      <c r="J131" s="36">
        <f t="shared" si="53"/>
        <v>0.5577437231186736</v>
      </c>
      <c r="K131" s="36">
        <f t="shared" si="53"/>
        <v>0.56326440100896202</v>
      </c>
      <c r="L131" s="36">
        <f t="shared" si="53"/>
        <v>0.5724117325159831</v>
      </c>
      <c r="M131" s="36">
        <f t="shared" si="53"/>
        <v>0.57787470997713819</v>
      </c>
      <c r="N131" s="36">
        <f t="shared" si="53"/>
        <v>0.58249807817401111</v>
      </c>
      <c r="O131" s="36">
        <f t="shared" si="53"/>
        <v>0.58129145979361552</v>
      </c>
      <c r="P131" s="36">
        <f t="shared" si="53"/>
        <v>0.58094667808887268</v>
      </c>
      <c r="Q131" s="36">
        <f t="shared" si="53"/>
        <v>0.58563915582843906</v>
      </c>
    </row>
    <row r="132" spans="1:17" s="28" customFormat="1" ht="12" customHeight="1" x14ac:dyDescent="0.25">
      <c r="B132" s="33"/>
    </row>
    <row r="133" spans="1:17" s="28" customFormat="1" ht="6.6" customHeight="1" x14ac:dyDescent="0.25">
      <c r="A133" s="35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</row>
    <row r="134" spans="1:17" s="28" customFormat="1" ht="12" customHeight="1" x14ac:dyDescent="0.25">
      <c r="B134" s="33"/>
    </row>
    <row r="135" spans="1:17" ht="12.95" customHeight="1" x14ac:dyDescent="0.25">
      <c r="A135" s="27" t="s">
        <v>54</v>
      </c>
      <c r="B135" s="26">
        <f t="shared" ref="B135:Q135" si="54">IF(B105=0,0,B105/B$26)</f>
        <v>207.94701350285359</v>
      </c>
      <c r="C135" s="26">
        <f t="shared" si="54"/>
        <v>216.17673147183692</v>
      </c>
      <c r="D135" s="26">
        <f t="shared" si="54"/>
        <v>212.47825813021174</v>
      </c>
      <c r="E135" s="26">
        <f t="shared" si="54"/>
        <v>231.7283839464676</v>
      </c>
      <c r="F135" s="26">
        <f t="shared" si="54"/>
        <v>223.8610659129686</v>
      </c>
      <c r="G135" s="26">
        <f t="shared" si="54"/>
        <v>217.56909604111706</v>
      </c>
      <c r="H135" s="26">
        <f t="shared" si="54"/>
        <v>230.16187397456548</v>
      </c>
      <c r="I135" s="26">
        <f t="shared" si="54"/>
        <v>191.82874637789178</v>
      </c>
      <c r="J135" s="26">
        <f t="shared" si="54"/>
        <v>207.9079205500386</v>
      </c>
      <c r="K135" s="26">
        <f t="shared" si="54"/>
        <v>202.90963827709993</v>
      </c>
      <c r="L135" s="26">
        <f t="shared" si="54"/>
        <v>217.20186949355477</v>
      </c>
      <c r="M135" s="26">
        <f t="shared" si="54"/>
        <v>195.56786417757849</v>
      </c>
      <c r="N135" s="26">
        <f t="shared" si="54"/>
        <v>202.87040069275895</v>
      </c>
      <c r="O135" s="26">
        <f t="shared" si="54"/>
        <v>209.31044654864598</v>
      </c>
      <c r="P135" s="26">
        <f t="shared" si="54"/>
        <v>199.24877025562901</v>
      </c>
      <c r="Q135" s="26">
        <f t="shared" si="54"/>
        <v>208.09261130518519</v>
      </c>
    </row>
    <row r="136" spans="1:17" ht="12" customHeight="1" x14ac:dyDescent="0.25">
      <c r="A136" s="25" t="s">
        <v>48</v>
      </c>
      <c r="B136" s="24">
        <f t="shared" ref="B136:Q136" si="55">IF(B106=0,0,B106/B$26)</f>
        <v>155.19097999725506</v>
      </c>
      <c r="C136" s="24">
        <f t="shared" si="55"/>
        <v>163.0574323820548</v>
      </c>
      <c r="D136" s="24">
        <f t="shared" si="55"/>
        <v>159.06329723011834</v>
      </c>
      <c r="E136" s="24">
        <f t="shared" si="55"/>
        <v>178.05902860651005</v>
      </c>
      <c r="F136" s="24">
        <f t="shared" si="55"/>
        <v>170.17974867544169</v>
      </c>
      <c r="G136" s="24">
        <f t="shared" si="55"/>
        <v>163.68136977739135</v>
      </c>
      <c r="H136" s="24">
        <f t="shared" si="55"/>
        <v>176.30629375231908</v>
      </c>
      <c r="I136" s="24">
        <f t="shared" si="55"/>
        <v>138.11505047958445</v>
      </c>
      <c r="J136" s="24">
        <f t="shared" si="55"/>
        <v>154.23447347753236</v>
      </c>
      <c r="K136" s="24">
        <f t="shared" si="55"/>
        <v>149.16593505881761</v>
      </c>
      <c r="L136" s="24">
        <f t="shared" si="55"/>
        <v>163.56286551221444</v>
      </c>
      <c r="M136" s="24">
        <f t="shared" si="55"/>
        <v>142.31002979268257</v>
      </c>
      <c r="N136" s="24">
        <f t="shared" si="55"/>
        <v>150.06997252024541</v>
      </c>
      <c r="O136" s="24">
        <f t="shared" si="55"/>
        <v>157.0501503158404</v>
      </c>
      <c r="P136" s="24">
        <f t="shared" si="55"/>
        <v>147.49970682776694</v>
      </c>
      <c r="Q136" s="24">
        <f t="shared" si="55"/>
        <v>157.03597042706249</v>
      </c>
    </row>
    <row r="137" spans="1:17" ht="12" customHeight="1" x14ac:dyDescent="0.25">
      <c r="A137" s="23" t="s">
        <v>44</v>
      </c>
      <c r="B137" s="22">
        <f t="shared" ref="B137:Q137" si="56">IF(B107=0,0,B107/B$26)</f>
        <v>105.81924571152697</v>
      </c>
      <c r="C137" s="22">
        <f t="shared" si="56"/>
        <v>113.77181092955051</v>
      </c>
      <c r="D137" s="22">
        <f t="shared" si="56"/>
        <v>110.01312826525479</v>
      </c>
      <c r="E137" s="22">
        <f t="shared" si="56"/>
        <v>128.87902992380768</v>
      </c>
      <c r="F137" s="22">
        <f t="shared" si="56"/>
        <v>121.40019188257996</v>
      </c>
      <c r="G137" s="22">
        <f t="shared" si="56"/>
        <v>114.99067107558875</v>
      </c>
      <c r="H137" s="22">
        <f t="shared" si="56"/>
        <v>128.02274149438935</v>
      </c>
      <c r="I137" s="22">
        <f t="shared" si="56"/>
        <v>89.932485648842999</v>
      </c>
      <c r="J137" s="22">
        <f t="shared" si="56"/>
        <v>105.9682775212958</v>
      </c>
      <c r="K137" s="22">
        <f t="shared" si="56"/>
        <v>100.77850168205092</v>
      </c>
      <c r="L137" s="22">
        <f t="shared" si="56"/>
        <v>115.3437855498875</v>
      </c>
      <c r="M137" s="22">
        <f t="shared" si="56"/>
        <v>93.867640398968021</v>
      </c>
      <c r="N137" s="22">
        <f t="shared" si="56"/>
        <v>101.40354072276875</v>
      </c>
      <c r="O137" s="22">
        <f t="shared" si="56"/>
        <v>107.8512103828924</v>
      </c>
      <c r="P137" s="22">
        <f t="shared" si="56"/>
        <v>98.235261052827823</v>
      </c>
      <c r="Q137" s="22">
        <f t="shared" si="56"/>
        <v>107.89901847685587</v>
      </c>
    </row>
    <row r="138" spans="1:17" ht="12" customHeight="1" x14ac:dyDescent="0.25">
      <c r="A138" s="23" t="s">
        <v>43</v>
      </c>
      <c r="B138" s="22">
        <f t="shared" ref="B138:Q138" si="57">IF(B108=0,0,B108/B$26)</f>
        <v>1.4625179433315501</v>
      </c>
      <c r="C138" s="22">
        <f t="shared" si="57"/>
        <v>1.5262055773614738</v>
      </c>
      <c r="D138" s="22">
        <f t="shared" si="57"/>
        <v>1.6184174932346207</v>
      </c>
      <c r="E138" s="22">
        <f t="shared" si="57"/>
        <v>1.6905212367124836</v>
      </c>
      <c r="F138" s="22">
        <f t="shared" si="57"/>
        <v>1.7839498005964947</v>
      </c>
      <c r="G138" s="22">
        <f t="shared" si="57"/>
        <v>1.8871025966684121</v>
      </c>
      <c r="H138" s="22">
        <f t="shared" si="57"/>
        <v>1.9975325188320427</v>
      </c>
      <c r="I138" s="22">
        <f t="shared" si="57"/>
        <v>2.1545001695144101</v>
      </c>
      <c r="J138" s="22">
        <f t="shared" si="57"/>
        <v>2.2575561227111631</v>
      </c>
      <c r="K138" s="22">
        <f t="shared" si="57"/>
        <v>2.3897968888634757</v>
      </c>
      <c r="L138" s="22">
        <f t="shared" si="57"/>
        <v>2.5009749270997421</v>
      </c>
      <c r="M138" s="22">
        <f t="shared" si="57"/>
        <v>2.5657524689742495</v>
      </c>
      <c r="N138" s="22">
        <f t="shared" si="57"/>
        <v>2.542277091493534</v>
      </c>
      <c r="O138" s="22">
        <f t="shared" si="57"/>
        <v>2.5261833703944969</v>
      </c>
      <c r="P138" s="22">
        <f t="shared" si="57"/>
        <v>2.5429644409993593</v>
      </c>
      <c r="Q138" s="22">
        <f t="shared" si="57"/>
        <v>2.5146190468408798</v>
      </c>
    </row>
    <row r="139" spans="1:17" ht="12" customHeight="1" x14ac:dyDescent="0.25">
      <c r="A139" s="23" t="s">
        <v>47</v>
      </c>
      <c r="B139" s="22">
        <f t="shared" ref="B139:Q139" si="58">IF(B109=0,0,B109/B$26)</f>
        <v>21.420213547879641</v>
      </c>
      <c r="C139" s="22">
        <f t="shared" si="58"/>
        <v>21.467352698492554</v>
      </c>
      <c r="D139" s="22">
        <f t="shared" si="58"/>
        <v>21.395968125295624</v>
      </c>
      <c r="E139" s="22">
        <f t="shared" si="58"/>
        <v>21.182480249637219</v>
      </c>
      <c r="F139" s="22">
        <f t="shared" si="58"/>
        <v>20.966355051585396</v>
      </c>
      <c r="G139" s="22">
        <f t="shared" si="58"/>
        <v>20.788056093075848</v>
      </c>
      <c r="H139" s="22">
        <f t="shared" si="58"/>
        <v>20.86859198374238</v>
      </c>
      <c r="I139" s="22">
        <f t="shared" si="58"/>
        <v>20.666246427751148</v>
      </c>
      <c r="J139" s="22">
        <f t="shared" si="58"/>
        <v>20.597310663938202</v>
      </c>
      <c r="K139" s="22">
        <f t="shared" si="58"/>
        <v>20.742246976710177</v>
      </c>
      <c r="L139" s="22">
        <f t="shared" si="58"/>
        <v>20.498581466299711</v>
      </c>
      <c r="M139" s="22">
        <f t="shared" si="58"/>
        <v>20.689992250398248</v>
      </c>
      <c r="N139" s="22">
        <f t="shared" si="58"/>
        <v>20.766362871715707</v>
      </c>
      <c r="O139" s="22">
        <f t="shared" si="58"/>
        <v>20.78672938983858</v>
      </c>
      <c r="P139" s="22">
        <f t="shared" si="58"/>
        <v>20.917087227831388</v>
      </c>
      <c r="Q139" s="22">
        <f t="shared" si="58"/>
        <v>20.955155172945705</v>
      </c>
    </row>
    <row r="140" spans="1:17" ht="12" customHeight="1" x14ac:dyDescent="0.25">
      <c r="A140" s="21" t="s">
        <v>46</v>
      </c>
      <c r="B140" s="20">
        <f t="shared" ref="B140:Q140" si="59">IF(B110=0,0,B110/B$26)</f>
        <v>26.489002794516903</v>
      </c>
      <c r="C140" s="20">
        <f t="shared" si="59"/>
        <v>26.292063176650277</v>
      </c>
      <c r="D140" s="20">
        <f t="shared" si="59"/>
        <v>26.035783346333304</v>
      </c>
      <c r="E140" s="20">
        <f t="shared" si="59"/>
        <v>26.306997196352675</v>
      </c>
      <c r="F140" s="20">
        <f t="shared" si="59"/>
        <v>26.029251940679828</v>
      </c>
      <c r="G140" s="20">
        <f t="shared" si="59"/>
        <v>26.015540012058352</v>
      </c>
      <c r="H140" s="20">
        <f t="shared" si="59"/>
        <v>25.417427755355316</v>
      </c>
      <c r="I140" s="20">
        <f t="shared" si="59"/>
        <v>25.361818233475898</v>
      </c>
      <c r="J140" s="20">
        <f t="shared" si="59"/>
        <v>25.411329169587173</v>
      </c>
      <c r="K140" s="20">
        <f t="shared" si="59"/>
        <v>25.255389511193069</v>
      </c>
      <c r="L140" s="20">
        <f t="shared" si="59"/>
        <v>25.219523568927507</v>
      </c>
      <c r="M140" s="20">
        <f t="shared" si="59"/>
        <v>25.18664467434207</v>
      </c>
      <c r="N140" s="20">
        <f t="shared" si="59"/>
        <v>25.35779183426741</v>
      </c>
      <c r="O140" s="20">
        <f t="shared" si="59"/>
        <v>25.886027172714915</v>
      </c>
      <c r="P140" s="20">
        <f t="shared" si="59"/>
        <v>25.804394106108358</v>
      </c>
      <c r="Q140" s="20">
        <f t="shared" si="59"/>
        <v>25.66717773042004</v>
      </c>
    </row>
    <row r="141" spans="1:17" ht="12" customHeight="1" x14ac:dyDescent="0.25">
      <c r="A141" s="19" t="s">
        <v>45</v>
      </c>
      <c r="B141" s="18">
        <f t="shared" ref="B141:Q141" si="60">IF(B111=0,0,B111/B$26)</f>
        <v>52.756033505598516</v>
      </c>
      <c r="C141" s="18">
        <f t="shared" si="60"/>
        <v>53.11929908978211</v>
      </c>
      <c r="D141" s="18">
        <f t="shared" si="60"/>
        <v>53.414960900093398</v>
      </c>
      <c r="E141" s="18">
        <f t="shared" si="60"/>
        <v>53.669355339957519</v>
      </c>
      <c r="F141" s="18">
        <f t="shared" si="60"/>
        <v>53.681317237526919</v>
      </c>
      <c r="G141" s="18">
        <f t="shared" si="60"/>
        <v>53.887726263725696</v>
      </c>
      <c r="H141" s="18">
        <f t="shared" si="60"/>
        <v>53.855580222246402</v>
      </c>
      <c r="I141" s="18">
        <f t="shared" si="60"/>
        <v>53.713695898307336</v>
      </c>
      <c r="J141" s="18">
        <f t="shared" si="60"/>
        <v>53.673447072506235</v>
      </c>
      <c r="K141" s="18">
        <f t="shared" si="60"/>
        <v>53.743703218282327</v>
      </c>
      <c r="L141" s="18">
        <f t="shared" si="60"/>
        <v>53.639003981340316</v>
      </c>
      <c r="M141" s="18">
        <f t="shared" si="60"/>
        <v>53.257834384895922</v>
      </c>
      <c r="N141" s="18">
        <f t="shared" si="60"/>
        <v>52.80042817251357</v>
      </c>
      <c r="O141" s="18">
        <f t="shared" si="60"/>
        <v>52.260296232805572</v>
      </c>
      <c r="P141" s="18">
        <f t="shared" si="60"/>
        <v>51.749063427862076</v>
      </c>
      <c r="Q141" s="18">
        <f t="shared" si="60"/>
        <v>51.056640878122693</v>
      </c>
    </row>
    <row r="142" spans="1:17" s="28" customFormat="1" ht="12" customHeight="1" x14ac:dyDescent="0.25"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</row>
    <row r="143" spans="1:17" ht="12.95" customHeight="1" x14ac:dyDescent="0.25">
      <c r="A143" s="32" t="s">
        <v>53</v>
      </c>
      <c r="B143" s="31">
        <f t="shared" ref="B143:Q143" si="61">IF(B113=0,0,B113/B$26)</f>
        <v>102.67124073930879</v>
      </c>
      <c r="C143" s="31">
        <f t="shared" si="61"/>
        <v>108.32456364986434</v>
      </c>
      <c r="D143" s="31">
        <f t="shared" si="61"/>
        <v>107.29327421797191</v>
      </c>
      <c r="E143" s="31">
        <f t="shared" si="61"/>
        <v>124.55210602498349</v>
      </c>
      <c r="F143" s="31">
        <f t="shared" si="61"/>
        <v>120.19788854436257</v>
      </c>
      <c r="G143" s="31">
        <f t="shared" si="61"/>
        <v>116.35884571129189</v>
      </c>
      <c r="H143" s="31">
        <f t="shared" si="61"/>
        <v>127.01203049387811</v>
      </c>
      <c r="I143" s="31">
        <f t="shared" si="61"/>
        <v>100.29123422242402</v>
      </c>
      <c r="J143" s="31">
        <f t="shared" si="61"/>
        <v>113.09452185464076</v>
      </c>
      <c r="K143" s="31">
        <f t="shared" si="61"/>
        <v>110.62110374975767</v>
      </c>
      <c r="L143" s="31">
        <f t="shared" si="61"/>
        <v>124.40386294947022</v>
      </c>
      <c r="M143" s="31">
        <f t="shared" si="61"/>
        <v>108.26127441055623</v>
      </c>
      <c r="N143" s="31">
        <f t="shared" si="61"/>
        <v>115.74457787724231</v>
      </c>
      <c r="O143" s="31">
        <f t="shared" si="61"/>
        <v>122.20128600991856</v>
      </c>
      <c r="P143" s="31">
        <f t="shared" si="61"/>
        <v>116.05152611911127</v>
      </c>
      <c r="Q143" s="31">
        <f t="shared" si="61"/>
        <v>126.08277302901892</v>
      </c>
    </row>
    <row r="144" spans="1:17" ht="12" customHeight="1" x14ac:dyDescent="0.25">
      <c r="A144" s="23" t="s">
        <v>44</v>
      </c>
      <c r="B144" s="22">
        <f t="shared" ref="B144:Q144" si="62">IF(B114=0,0,B114/B$26)</f>
        <v>72.4973083731293</v>
      </c>
      <c r="C144" s="22">
        <f t="shared" si="62"/>
        <v>77.970856640750526</v>
      </c>
      <c r="D144" s="22">
        <f t="shared" si="62"/>
        <v>76.721195159930261</v>
      </c>
      <c r="E144" s="22">
        <f t="shared" si="62"/>
        <v>93.572261350381581</v>
      </c>
      <c r="F144" s="22">
        <f t="shared" si="62"/>
        <v>88.99485641440819</v>
      </c>
      <c r="G144" s="22">
        <f t="shared" si="62"/>
        <v>84.949575299829533</v>
      </c>
      <c r="H144" s="22">
        <f t="shared" si="62"/>
        <v>95.153606789007483</v>
      </c>
      <c r="I144" s="22">
        <f t="shared" si="62"/>
        <v>67.847398387072417</v>
      </c>
      <c r="J144" s="22">
        <f t="shared" si="62"/>
        <v>80.217181943437126</v>
      </c>
      <c r="K144" s="22">
        <f t="shared" si="62"/>
        <v>77.139706200766739</v>
      </c>
      <c r="L144" s="22">
        <f t="shared" si="62"/>
        <v>90.434293389854872</v>
      </c>
      <c r="M144" s="22">
        <f t="shared" si="62"/>
        <v>73.686637695083618</v>
      </c>
      <c r="N144" s="22">
        <f t="shared" si="62"/>
        <v>80.661091564139596</v>
      </c>
      <c r="O144" s="22">
        <f t="shared" si="62"/>
        <v>86.560920847431973</v>
      </c>
      <c r="P144" s="22">
        <f t="shared" si="62"/>
        <v>80.08615152497444</v>
      </c>
      <c r="Q144" s="22">
        <f t="shared" si="62"/>
        <v>89.604456056757272</v>
      </c>
    </row>
    <row r="145" spans="1:17" ht="12" customHeight="1" x14ac:dyDescent="0.25">
      <c r="A145" s="23" t="s">
        <v>43</v>
      </c>
      <c r="B145" s="30">
        <f t="shared" ref="B145:Q145" si="63">IF(B115=0,0,B115/B$26)</f>
        <v>2.5568115237656053</v>
      </c>
      <c r="C145" s="30">
        <f t="shared" si="63"/>
        <v>2.7391633376013127</v>
      </c>
      <c r="D145" s="30">
        <f t="shared" si="63"/>
        <v>2.9777158565742412</v>
      </c>
      <c r="E145" s="30">
        <f t="shared" si="63"/>
        <v>3.174997816140702</v>
      </c>
      <c r="F145" s="30">
        <f t="shared" si="63"/>
        <v>3.4222244312668182</v>
      </c>
      <c r="G145" s="30">
        <f t="shared" si="63"/>
        <v>3.6936403544309826</v>
      </c>
      <c r="H145" s="30">
        <f t="shared" si="63"/>
        <v>3.9915418382266719</v>
      </c>
      <c r="I145" s="30">
        <f t="shared" si="63"/>
        <v>4.398711444038482</v>
      </c>
      <c r="J145" s="30">
        <f t="shared" si="63"/>
        <v>4.6933119836086616</v>
      </c>
      <c r="K145" s="30">
        <f t="shared" si="63"/>
        <v>5.0663313606824385</v>
      </c>
      <c r="L145" s="30">
        <f t="shared" si="63"/>
        <v>5.4096518652351113</v>
      </c>
      <c r="M145" s="30">
        <f t="shared" si="63"/>
        <v>5.7069606148559568</v>
      </c>
      <c r="N145" s="30">
        <f t="shared" si="63"/>
        <v>5.8388315527763766</v>
      </c>
      <c r="O145" s="30">
        <f t="shared" si="63"/>
        <v>6.0017780047687017</v>
      </c>
      <c r="P145" s="30">
        <f t="shared" si="63"/>
        <v>6.3763650596204489</v>
      </c>
      <c r="Q145" s="30">
        <f t="shared" si="63"/>
        <v>6.7628708238174413</v>
      </c>
    </row>
    <row r="146" spans="1:17" ht="12" customHeight="1" x14ac:dyDescent="0.25">
      <c r="A146" s="23" t="s">
        <v>47</v>
      </c>
      <c r="B146" s="22">
        <f t="shared" ref="B146:Q146" si="64">IF(B116=0,0,B116/B$26)</f>
        <v>13.841729129807737</v>
      </c>
      <c r="C146" s="22">
        <f t="shared" si="64"/>
        <v>13.83076332408479</v>
      </c>
      <c r="D146" s="22">
        <f t="shared" si="64"/>
        <v>13.798967075002821</v>
      </c>
      <c r="E146" s="22">
        <f t="shared" si="64"/>
        <v>13.899054206375316</v>
      </c>
      <c r="F146" s="22">
        <f t="shared" si="64"/>
        <v>13.911918532909009</v>
      </c>
      <c r="G146" s="22">
        <f t="shared" si="64"/>
        <v>13.824543081007256</v>
      </c>
      <c r="H146" s="22">
        <f t="shared" si="64"/>
        <v>13.961231623216468</v>
      </c>
      <c r="I146" s="22">
        <f t="shared" si="64"/>
        <v>13.971825317252115</v>
      </c>
      <c r="J146" s="22">
        <f t="shared" si="64"/>
        <v>14.011018587155261</v>
      </c>
      <c r="K146" s="22">
        <f t="shared" si="64"/>
        <v>14.18960434303831</v>
      </c>
      <c r="L146" s="22">
        <f t="shared" si="64"/>
        <v>14.123966515062792</v>
      </c>
      <c r="M146" s="22">
        <f t="shared" si="64"/>
        <v>14.31295111413402</v>
      </c>
      <c r="N146" s="22">
        <f t="shared" si="64"/>
        <v>14.47378975012894</v>
      </c>
      <c r="O146" s="22">
        <f t="shared" si="64"/>
        <v>14.591260634233246</v>
      </c>
      <c r="P146" s="22">
        <f t="shared" si="64"/>
        <v>14.598032498476639</v>
      </c>
      <c r="Q146" s="22">
        <f t="shared" si="64"/>
        <v>14.683741849902511</v>
      </c>
    </row>
    <row r="147" spans="1:17" ht="12" customHeight="1" x14ac:dyDescent="0.25">
      <c r="A147" s="29" t="s">
        <v>46</v>
      </c>
      <c r="B147" s="18">
        <f t="shared" ref="B147:Q147" si="65">IF(B117=0,0,B117/B$26)</f>
        <v>13.77539171260613</v>
      </c>
      <c r="C147" s="18">
        <f t="shared" si="65"/>
        <v>13.783780347427708</v>
      </c>
      <c r="D147" s="18">
        <f t="shared" si="65"/>
        <v>13.795396126464597</v>
      </c>
      <c r="E147" s="18">
        <f t="shared" si="65"/>
        <v>13.905792652085877</v>
      </c>
      <c r="F147" s="18">
        <f t="shared" si="65"/>
        <v>13.868889165778548</v>
      </c>
      <c r="G147" s="18">
        <f t="shared" si="65"/>
        <v>13.891086976024098</v>
      </c>
      <c r="H147" s="18">
        <f t="shared" si="65"/>
        <v>13.905650243427496</v>
      </c>
      <c r="I147" s="18">
        <f t="shared" si="65"/>
        <v>14.073299074061003</v>
      </c>
      <c r="J147" s="18">
        <f t="shared" si="65"/>
        <v>14.173009340439702</v>
      </c>
      <c r="K147" s="18">
        <f t="shared" si="65"/>
        <v>14.225461845270186</v>
      </c>
      <c r="L147" s="18">
        <f t="shared" si="65"/>
        <v>14.435951179317463</v>
      </c>
      <c r="M147" s="18">
        <f t="shared" si="65"/>
        <v>14.554724986482656</v>
      </c>
      <c r="N147" s="18">
        <f t="shared" si="65"/>
        <v>14.770865010197399</v>
      </c>
      <c r="O147" s="18">
        <f t="shared" si="65"/>
        <v>15.047326523484649</v>
      </c>
      <c r="P147" s="18">
        <f t="shared" si="65"/>
        <v>14.990977036039737</v>
      </c>
      <c r="Q147" s="18">
        <f t="shared" si="65"/>
        <v>15.031704298541703</v>
      </c>
    </row>
    <row r="148" spans="1:17" s="28" customFormat="1" ht="12" customHeight="1" x14ac:dyDescent="0.25"/>
    <row r="149" spans="1:17" ht="12.95" customHeight="1" x14ac:dyDescent="0.25">
      <c r="A149" s="27" t="s">
        <v>52</v>
      </c>
      <c r="B149" s="26">
        <f t="shared" ref="B149:Q149" si="66">IF(B119=0,0,B119/B$26)</f>
        <v>31.804527618436552</v>
      </c>
      <c r="C149" s="26">
        <f t="shared" si="66"/>
        <v>34.246682532341964</v>
      </c>
      <c r="D149" s="26">
        <f t="shared" si="66"/>
        <v>31.926621429978354</v>
      </c>
      <c r="E149" s="26">
        <f t="shared" si="66"/>
        <v>30.99790653957605</v>
      </c>
      <c r="F149" s="26">
        <f t="shared" si="66"/>
        <v>29.132001799860316</v>
      </c>
      <c r="G149" s="26">
        <f t="shared" si="66"/>
        <v>28.396773112514346</v>
      </c>
      <c r="H149" s="26">
        <f t="shared" si="66"/>
        <v>31.18362832598865</v>
      </c>
      <c r="I149" s="26">
        <f t="shared" si="66"/>
        <v>23.277101054539028</v>
      </c>
      <c r="J149" s="26">
        <f t="shared" si="66"/>
        <v>26.766767298306565</v>
      </c>
      <c r="K149" s="26">
        <f t="shared" si="66"/>
        <v>24.818962445674842</v>
      </c>
      <c r="L149" s="26">
        <f t="shared" si="66"/>
        <v>25.541893655681601</v>
      </c>
      <c r="M149" s="26">
        <f t="shared" si="66"/>
        <v>23.10269003152057</v>
      </c>
      <c r="N149" s="26">
        <f t="shared" si="66"/>
        <v>23.767823549797804</v>
      </c>
      <c r="O149" s="26">
        <f t="shared" si="66"/>
        <v>26.291744695309706</v>
      </c>
      <c r="P149" s="26">
        <f t="shared" si="66"/>
        <v>24.151474810166317</v>
      </c>
      <c r="Q149" s="26">
        <f t="shared" si="66"/>
        <v>24.543050361212874</v>
      </c>
    </row>
    <row r="150" spans="1:17" ht="12" customHeight="1" x14ac:dyDescent="0.25">
      <c r="A150" s="25" t="s">
        <v>48</v>
      </c>
      <c r="B150" s="24">
        <f t="shared" ref="B150:Q150" si="67">IF(B120=0,0,B120/B$26)</f>
        <v>31.804527618436552</v>
      </c>
      <c r="C150" s="24">
        <f t="shared" si="67"/>
        <v>34.246682532341964</v>
      </c>
      <c r="D150" s="24">
        <f t="shared" si="67"/>
        <v>31.926621429978354</v>
      </c>
      <c r="E150" s="24">
        <f t="shared" si="67"/>
        <v>30.99790653957605</v>
      </c>
      <c r="F150" s="24">
        <f t="shared" si="67"/>
        <v>29.132001799860316</v>
      </c>
      <c r="G150" s="24">
        <f t="shared" si="67"/>
        <v>28.396773112514346</v>
      </c>
      <c r="H150" s="24">
        <f t="shared" si="67"/>
        <v>31.18362832598865</v>
      </c>
      <c r="I150" s="24">
        <f t="shared" si="67"/>
        <v>23.277101054539028</v>
      </c>
      <c r="J150" s="24">
        <f t="shared" si="67"/>
        <v>26.766767298306565</v>
      </c>
      <c r="K150" s="24">
        <f t="shared" si="67"/>
        <v>24.818962445674842</v>
      </c>
      <c r="L150" s="24">
        <f t="shared" si="67"/>
        <v>25.541893655681601</v>
      </c>
      <c r="M150" s="24">
        <f t="shared" si="67"/>
        <v>23.10269003152057</v>
      </c>
      <c r="N150" s="24">
        <f t="shared" si="67"/>
        <v>23.767823549797804</v>
      </c>
      <c r="O150" s="24">
        <f t="shared" si="67"/>
        <v>26.291744695309706</v>
      </c>
      <c r="P150" s="24">
        <f t="shared" si="67"/>
        <v>24.151474810166317</v>
      </c>
      <c r="Q150" s="24">
        <f t="shared" si="67"/>
        <v>24.543050361212874</v>
      </c>
    </row>
    <row r="151" spans="1:17" ht="12" customHeight="1" x14ac:dyDescent="0.25">
      <c r="A151" s="23" t="s">
        <v>44</v>
      </c>
      <c r="B151" s="22">
        <f t="shared" ref="B151:Q151" si="68">IF(B121=0,0,B121/B$26)</f>
        <v>24.484961306206628</v>
      </c>
      <c r="C151" s="22">
        <f t="shared" si="68"/>
        <v>26.859794538612764</v>
      </c>
      <c r="D151" s="22">
        <f t="shared" si="68"/>
        <v>24.616284012065684</v>
      </c>
      <c r="E151" s="22">
        <f t="shared" si="68"/>
        <v>23.751917991677757</v>
      </c>
      <c r="F151" s="22">
        <f t="shared" si="68"/>
        <v>22.13328864266504</v>
      </c>
      <c r="G151" s="22">
        <f t="shared" si="68"/>
        <v>21.331740376979756</v>
      </c>
      <c r="H151" s="22">
        <f t="shared" si="68"/>
        <v>24.505622742119073</v>
      </c>
      <c r="I151" s="22">
        <f t="shared" si="68"/>
        <v>16.940343005742356</v>
      </c>
      <c r="J151" s="22">
        <f t="shared" si="68"/>
        <v>20.390223085141372</v>
      </c>
      <c r="K151" s="22">
        <f t="shared" si="68"/>
        <v>18.578692201800038</v>
      </c>
      <c r="L151" s="22">
        <f t="shared" si="68"/>
        <v>19.517642467835596</v>
      </c>
      <c r="M151" s="22">
        <f t="shared" si="68"/>
        <v>17.12523333944026</v>
      </c>
      <c r="N151" s="22">
        <f t="shared" si="68"/>
        <v>17.856424825284016</v>
      </c>
      <c r="O151" s="22">
        <f t="shared" si="68"/>
        <v>20.225001387040454</v>
      </c>
      <c r="P151" s="22">
        <f t="shared" si="68"/>
        <v>17.867878271268925</v>
      </c>
      <c r="Q151" s="22">
        <f t="shared" si="68"/>
        <v>18.357355139772206</v>
      </c>
    </row>
    <row r="152" spans="1:17" ht="12" customHeight="1" x14ac:dyDescent="0.25">
      <c r="A152" s="23" t="s">
        <v>43</v>
      </c>
      <c r="B152" s="22">
        <f t="shared" ref="B152:Q152" si="69">IF(B122=0,0,B122/B$26)</f>
        <v>2.535666811551827E-4</v>
      </c>
      <c r="C152" s="22">
        <f t="shared" si="69"/>
        <v>2.6710493053806061E-4</v>
      </c>
      <c r="D152" s="22">
        <f t="shared" si="69"/>
        <v>2.8837969384006392E-4</v>
      </c>
      <c r="E152" s="22">
        <f t="shared" si="69"/>
        <v>3.4448441857611072E-4</v>
      </c>
      <c r="F152" s="22">
        <f t="shared" si="69"/>
        <v>4.1937060847451228E-4</v>
      </c>
      <c r="G152" s="22">
        <f t="shared" si="69"/>
        <v>5.1661222963790055E-4</v>
      </c>
      <c r="H152" s="22">
        <f t="shared" si="69"/>
        <v>5.9324583464249623E-4</v>
      </c>
      <c r="I152" s="22">
        <f t="shared" si="69"/>
        <v>8.6477163570576729E-4</v>
      </c>
      <c r="J152" s="22">
        <f t="shared" si="69"/>
        <v>1.0591739211387038E-3</v>
      </c>
      <c r="K152" s="22">
        <f t="shared" si="69"/>
        <v>1.2799203458369616E-3</v>
      </c>
      <c r="L152" s="22">
        <f t="shared" si="69"/>
        <v>1.6302253765674423E-3</v>
      </c>
      <c r="M152" s="22">
        <f t="shared" si="69"/>
        <v>1.7625730007183422E-3</v>
      </c>
      <c r="N152" s="22">
        <f t="shared" si="69"/>
        <v>1.9743978385493633E-3</v>
      </c>
      <c r="O152" s="22">
        <f t="shared" si="69"/>
        <v>2.4020578357174483E-3</v>
      </c>
      <c r="P152" s="22">
        <f t="shared" si="69"/>
        <v>3.0763700076549493E-3</v>
      </c>
      <c r="Q152" s="22">
        <f t="shared" si="69"/>
        <v>4.1769128916902595E-3</v>
      </c>
    </row>
    <row r="153" spans="1:17" ht="12" customHeight="1" x14ac:dyDescent="0.25">
      <c r="A153" s="23" t="s">
        <v>47</v>
      </c>
      <c r="B153" s="22">
        <f t="shared" ref="B153:Q153" si="70">IF(B123=0,0,B123/B$26)</f>
        <v>4.0378798048344979</v>
      </c>
      <c r="C153" s="22">
        <f t="shared" si="70"/>
        <v>4.1545915219585918</v>
      </c>
      <c r="D153" s="22">
        <f t="shared" si="70"/>
        <v>4.1694079601101688</v>
      </c>
      <c r="E153" s="22">
        <f t="shared" si="70"/>
        <v>3.9610758438284042</v>
      </c>
      <c r="F153" s="22">
        <f t="shared" si="70"/>
        <v>3.7613817924892028</v>
      </c>
      <c r="G153" s="22">
        <f t="shared" si="70"/>
        <v>3.745967976344124</v>
      </c>
      <c r="H153" s="22">
        <f t="shared" si="70"/>
        <v>3.7136028690560066</v>
      </c>
      <c r="I153" s="22">
        <f t="shared" si="70"/>
        <v>3.5256421410441661</v>
      </c>
      <c r="J153" s="22">
        <f t="shared" si="70"/>
        <v>3.4924571953203976</v>
      </c>
      <c r="K153" s="22">
        <f t="shared" si="70"/>
        <v>3.4448502483895926</v>
      </c>
      <c r="L153" s="22">
        <f t="shared" si="70"/>
        <v>3.3681140368697138</v>
      </c>
      <c r="M153" s="22">
        <f t="shared" si="70"/>
        <v>3.3868883178045404</v>
      </c>
      <c r="N153" s="22">
        <f t="shared" si="70"/>
        <v>3.3269685090795211</v>
      </c>
      <c r="O153" s="22">
        <f t="shared" si="70"/>
        <v>3.295710008103458</v>
      </c>
      <c r="P153" s="22">
        <f t="shared" si="70"/>
        <v>3.4657045063669187</v>
      </c>
      <c r="Q153" s="22">
        <f t="shared" si="70"/>
        <v>3.4667548101260501</v>
      </c>
    </row>
    <row r="154" spans="1:17" ht="12" customHeight="1" x14ac:dyDescent="0.25">
      <c r="A154" s="21" t="s">
        <v>46</v>
      </c>
      <c r="B154" s="20">
        <f t="shared" ref="B154:Q154" si="71">IF(B124=0,0,B124/B$26)</f>
        <v>3.2814329407142648</v>
      </c>
      <c r="C154" s="20">
        <f t="shared" si="71"/>
        <v>3.2320293668400648</v>
      </c>
      <c r="D154" s="20">
        <f t="shared" si="71"/>
        <v>3.1406410781086631</v>
      </c>
      <c r="E154" s="20">
        <f t="shared" si="71"/>
        <v>3.2845682196513124</v>
      </c>
      <c r="F154" s="20">
        <f t="shared" si="71"/>
        <v>3.2369119940975963</v>
      </c>
      <c r="G154" s="20">
        <f t="shared" si="71"/>
        <v>3.31854814696083</v>
      </c>
      <c r="H154" s="20">
        <f t="shared" si="71"/>
        <v>2.9638094689789267</v>
      </c>
      <c r="I154" s="20">
        <f t="shared" si="71"/>
        <v>2.810251136116801</v>
      </c>
      <c r="J154" s="20">
        <f t="shared" si="71"/>
        <v>2.8830278439236547</v>
      </c>
      <c r="K154" s="20">
        <f t="shared" si="71"/>
        <v>2.7941400751393766</v>
      </c>
      <c r="L154" s="20">
        <f t="shared" si="71"/>
        <v>2.6545069255997231</v>
      </c>
      <c r="M154" s="20">
        <f t="shared" si="71"/>
        <v>2.5888058012750537</v>
      </c>
      <c r="N154" s="20">
        <f t="shared" si="71"/>
        <v>2.5824558175957177</v>
      </c>
      <c r="O154" s="20">
        <f t="shared" si="71"/>
        <v>2.7686312423300765</v>
      </c>
      <c r="P154" s="20">
        <f t="shared" si="71"/>
        <v>2.8148156625228151</v>
      </c>
      <c r="Q154" s="20">
        <f t="shared" si="71"/>
        <v>2.7147634984229239</v>
      </c>
    </row>
    <row r="155" spans="1:17" ht="12" customHeight="1" x14ac:dyDescent="0.25">
      <c r="A155" s="19" t="s">
        <v>45</v>
      </c>
      <c r="B155" s="18">
        <f t="shared" ref="B155:Q155" si="72">IF(B125=0,0,B125/B$26)</f>
        <v>0</v>
      </c>
      <c r="C155" s="18">
        <f t="shared" si="72"/>
        <v>0</v>
      </c>
      <c r="D155" s="18">
        <f t="shared" si="72"/>
        <v>0</v>
      </c>
      <c r="E155" s="18">
        <f t="shared" si="72"/>
        <v>0</v>
      </c>
      <c r="F155" s="18">
        <f t="shared" si="72"/>
        <v>0</v>
      </c>
      <c r="G155" s="18">
        <f t="shared" si="72"/>
        <v>0</v>
      </c>
      <c r="H155" s="18">
        <f t="shared" si="72"/>
        <v>0</v>
      </c>
      <c r="I155" s="18">
        <f t="shared" si="72"/>
        <v>0</v>
      </c>
      <c r="J155" s="18">
        <f t="shared" si="72"/>
        <v>0</v>
      </c>
      <c r="K155" s="18">
        <f t="shared" si="72"/>
        <v>0</v>
      </c>
      <c r="L155" s="18">
        <f t="shared" si="72"/>
        <v>0</v>
      </c>
      <c r="M155" s="18">
        <f t="shared" si="72"/>
        <v>0</v>
      </c>
      <c r="N155" s="18">
        <f t="shared" si="72"/>
        <v>0</v>
      </c>
      <c r="O155" s="18">
        <f t="shared" si="72"/>
        <v>0</v>
      </c>
      <c r="P155" s="18">
        <f t="shared" si="72"/>
        <v>0</v>
      </c>
      <c r="Q155" s="18">
        <f t="shared" si="72"/>
        <v>0</v>
      </c>
    </row>
    <row r="157" spans="1:17" s="28" customFormat="1" ht="6.6" customHeight="1" x14ac:dyDescent="0.25">
      <c r="A157" s="35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</row>
    <row r="158" spans="1:17" s="28" customFormat="1" ht="12" customHeight="1" x14ac:dyDescent="0.25">
      <c r="B158" s="33"/>
    </row>
    <row r="159" spans="1:17" ht="12.95" customHeight="1" x14ac:dyDescent="0.25">
      <c r="A159" s="27" t="s">
        <v>51</v>
      </c>
      <c r="B159" s="26">
        <f t="shared" ref="B159:Q159" si="73">IF(B105=0,0,B105/B$23)</f>
        <v>12084.007092471342</v>
      </c>
      <c r="C159" s="26">
        <f t="shared" si="73"/>
        <v>12701.358143584544</v>
      </c>
      <c r="D159" s="26">
        <f t="shared" si="73"/>
        <v>12511.346670680137</v>
      </c>
      <c r="E159" s="26">
        <f t="shared" si="73"/>
        <v>13743.829409984004</v>
      </c>
      <c r="F159" s="26">
        <f t="shared" si="73"/>
        <v>13290.706036109652</v>
      </c>
      <c r="G159" s="26">
        <f t="shared" si="73"/>
        <v>12941.846671733765</v>
      </c>
      <c r="H159" s="26">
        <f t="shared" si="73"/>
        <v>13836.69743189908</v>
      </c>
      <c r="I159" s="26">
        <f t="shared" si="73"/>
        <v>11589.855336704375</v>
      </c>
      <c r="J159" s="26">
        <f t="shared" si="73"/>
        <v>12550.861045967831</v>
      </c>
      <c r="K159" s="26">
        <f t="shared" si="73"/>
        <v>12098.098162870776</v>
      </c>
      <c r="L159" s="26">
        <f t="shared" si="73"/>
        <v>12957.142420355131</v>
      </c>
      <c r="M159" s="26">
        <f t="shared" si="73"/>
        <v>11514.841264166886</v>
      </c>
      <c r="N159" s="26">
        <f t="shared" si="73"/>
        <v>11897.009288190968</v>
      </c>
      <c r="O159" s="26">
        <f t="shared" si="73"/>
        <v>12231.442588489948</v>
      </c>
      <c r="P159" s="26">
        <f t="shared" si="73"/>
        <v>11622.044526601187</v>
      </c>
      <c r="Q159" s="26">
        <f t="shared" si="73"/>
        <v>12191.821814486906</v>
      </c>
    </row>
    <row r="160" spans="1:17" ht="12" customHeight="1" x14ac:dyDescent="0.25">
      <c r="A160" s="25" t="s">
        <v>48</v>
      </c>
      <c r="B160" s="24">
        <f t="shared" ref="B160:Q160" si="74">IF(B106=0,0,B106/B$23)</f>
        <v>9018.3016884186891</v>
      </c>
      <c r="C160" s="24">
        <f t="shared" si="74"/>
        <v>9580.3597017915436</v>
      </c>
      <c r="D160" s="24">
        <f t="shared" si="74"/>
        <v>9366.1161934406864</v>
      </c>
      <c r="E160" s="24">
        <f t="shared" si="74"/>
        <v>10560.695553983907</v>
      </c>
      <c r="F160" s="24">
        <f t="shared" si="74"/>
        <v>10103.62835413126</v>
      </c>
      <c r="G160" s="24">
        <f t="shared" si="74"/>
        <v>9736.3974444147334</v>
      </c>
      <c r="H160" s="24">
        <f t="shared" si="74"/>
        <v>10599.048399562214</v>
      </c>
      <c r="I160" s="24">
        <f t="shared" si="74"/>
        <v>8344.5963397302912</v>
      </c>
      <c r="J160" s="24">
        <f t="shared" si="74"/>
        <v>9310.7344828097757</v>
      </c>
      <c r="K160" s="24">
        <f t="shared" si="74"/>
        <v>8893.7328961847052</v>
      </c>
      <c r="L160" s="24">
        <f t="shared" si="74"/>
        <v>9757.3163070129267</v>
      </c>
      <c r="M160" s="24">
        <f t="shared" si="74"/>
        <v>8379.0729640205973</v>
      </c>
      <c r="N160" s="24">
        <f t="shared" si="74"/>
        <v>8800.6128585304687</v>
      </c>
      <c r="O160" s="24">
        <f t="shared" si="74"/>
        <v>9177.5156413679961</v>
      </c>
      <c r="P160" s="24">
        <f t="shared" si="74"/>
        <v>8603.5570418507959</v>
      </c>
      <c r="Q160" s="24">
        <f t="shared" si="74"/>
        <v>9200.4927897412308</v>
      </c>
    </row>
    <row r="161" spans="1:17" ht="12" customHeight="1" x14ac:dyDescent="0.25">
      <c r="A161" s="23" t="s">
        <v>44</v>
      </c>
      <c r="B161" s="22">
        <f t="shared" ref="B161:Q161" si="75">IF(B107=0,0,B107/B$23)</f>
        <v>6149.2612668876445</v>
      </c>
      <c r="C161" s="22">
        <f t="shared" si="75"/>
        <v>6684.6071148442106</v>
      </c>
      <c r="D161" s="22">
        <f t="shared" si="75"/>
        <v>6477.8975419174621</v>
      </c>
      <c r="E161" s="22">
        <f t="shared" si="75"/>
        <v>7643.8258086080159</v>
      </c>
      <c r="F161" s="22">
        <f t="shared" si="75"/>
        <v>7207.5698221948087</v>
      </c>
      <c r="G161" s="22">
        <f t="shared" si="75"/>
        <v>6840.0874058822947</v>
      </c>
      <c r="H161" s="22">
        <f t="shared" si="75"/>
        <v>7696.3743293811149</v>
      </c>
      <c r="I161" s="22">
        <f t="shared" si="75"/>
        <v>5433.5156665573559</v>
      </c>
      <c r="J161" s="22">
        <f t="shared" si="75"/>
        <v>6397.0296222083653</v>
      </c>
      <c r="K161" s="22">
        <f t="shared" si="75"/>
        <v>6008.7249497309349</v>
      </c>
      <c r="L161" s="22">
        <f t="shared" si="75"/>
        <v>6880.8148850539292</v>
      </c>
      <c r="M161" s="22">
        <f t="shared" si="75"/>
        <v>5526.8332738683939</v>
      </c>
      <c r="N161" s="22">
        <f t="shared" si="75"/>
        <v>5946.6480162440512</v>
      </c>
      <c r="O161" s="22">
        <f t="shared" si="75"/>
        <v>6302.4847046557179</v>
      </c>
      <c r="P161" s="22">
        <f t="shared" si="75"/>
        <v>5729.9956058624766</v>
      </c>
      <c r="Q161" s="22">
        <f t="shared" si="75"/>
        <v>6321.6353477278808</v>
      </c>
    </row>
    <row r="162" spans="1:17" ht="12" customHeight="1" x14ac:dyDescent="0.25">
      <c r="A162" s="23" t="s">
        <v>43</v>
      </c>
      <c r="B162" s="22">
        <f t="shared" ref="B162:Q162" si="76">IF(B108=0,0,B108/B$23)</f>
        <v>84.988367480654048</v>
      </c>
      <c r="C162" s="22">
        <f t="shared" si="76"/>
        <v>89.671462357777997</v>
      </c>
      <c r="D162" s="22">
        <f t="shared" si="76"/>
        <v>95.297196494065076</v>
      </c>
      <c r="E162" s="22">
        <f t="shared" si="76"/>
        <v>100.26495285402321</v>
      </c>
      <c r="F162" s="22">
        <f t="shared" si="76"/>
        <v>105.9136937734508</v>
      </c>
      <c r="G162" s="22">
        <f t="shared" si="76"/>
        <v>112.25212084025829</v>
      </c>
      <c r="H162" s="22">
        <f t="shared" si="76"/>
        <v>120.08614891844582</v>
      </c>
      <c r="I162" s="22">
        <f t="shared" si="76"/>
        <v>130.16998629802282</v>
      </c>
      <c r="J162" s="22">
        <f t="shared" si="76"/>
        <v>136.28279829195981</v>
      </c>
      <c r="K162" s="22">
        <f t="shared" si="76"/>
        <v>142.48705776760764</v>
      </c>
      <c r="L162" s="22">
        <f t="shared" si="76"/>
        <v>149.19525506722331</v>
      </c>
      <c r="M162" s="22">
        <f t="shared" si="76"/>
        <v>151.06895259926833</v>
      </c>
      <c r="N162" s="22">
        <f t="shared" si="76"/>
        <v>149.08776276564649</v>
      </c>
      <c r="O162" s="22">
        <f t="shared" si="76"/>
        <v>147.62219168930537</v>
      </c>
      <c r="P162" s="22">
        <f t="shared" si="76"/>
        <v>148.32937701417561</v>
      </c>
      <c r="Q162" s="22">
        <f t="shared" si="76"/>
        <v>147.32761128859448</v>
      </c>
    </row>
    <row r="163" spans="1:17" ht="12" customHeight="1" x14ac:dyDescent="0.25">
      <c r="A163" s="23" t="s">
        <v>47</v>
      </c>
      <c r="B163" s="22">
        <f t="shared" ref="B163:Q163" si="77">IF(B109=0,0,B109/B$23)</f>
        <v>1244.7498431194172</v>
      </c>
      <c r="C163" s="22">
        <f t="shared" si="77"/>
        <v>1261.3038099048247</v>
      </c>
      <c r="D163" s="22">
        <f t="shared" si="77"/>
        <v>1259.8577234492741</v>
      </c>
      <c r="E163" s="22">
        <f t="shared" si="77"/>
        <v>1256.334636583078</v>
      </c>
      <c r="F163" s="22">
        <f t="shared" si="77"/>
        <v>1244.7794818758657</v>
      </c>
      <c r="G163" s="22">
        <f t="shared" si="77"/>
        <v>1236.5535338214809</v>
      </c>
      <c r="H163" s="22">
        <f t="shared" si="77"/>
        <v>1254.5622266731593</v>
      </c>
      <c r="I163" s="22">
        <f t="shared" si="77"/>
        <v>1248.6074739730659</v>
      </c>
      <c r="J163" s="22">
        <f t="shared" si="77"/>
        <v>1243.4061356575471</v>
      </c>
      <c r="K163" s="22">
        <f t="shared" si="77"/>
        <v>1236.7167088438412</v>
      </c>
      <c r="L163" s="22">
        <f t="shared" si="77"/>
        <v>1222.8395643803563</v>
      </c>
      <c r="M163" s="22">
        <f t="shared" si="77"/>
        <v>1218.2061583689006</v>
      </c>
      <c r="N163" s="22">
        <f t="shared" si="77"/>
        <v>1217.8100458376234</v>
      </c>
      <c r="O163" s="22">
        <f t="shared" si="77"/>
        <v>1214.7109297537925</v>
      </c>
      <c r="P163" s="22">
        <f t="shared" si="77"/>
        <v>1220.0793953045215</v>
      </c>
      <c r="Q163" s="22">
        <f t="shared" si="77"/>
        <v>1227.7298860399833</v>
      </c>
    </row>
    <row r="164" spans="1:17" ht="12" customHeight="1" x14ac:dyDescent="0.25">
      <c r="A164" s="21" t="s">
        <v>46</v>
      </c>
      <c r="B164" s="20">
        <f t="shared" ref="B164:Q164" si="78">IF(B110=0,0,B110/B$23)</f>
        <v>1539.3022109309732</v>
      </c>
      <c r="C164" s="20">
        <f t="shared" si="78"/>
        <v>1544.7773146847308</v>
      </c>
      <c r="D164" s="20">
        <f t="shared" si="78"/>
        <v>1533.0637315798856</v>
      </c>
      <c r="E164" s="20">
        <f t="shared" si="78"/>
        <v>1560.2701559387895</v>
      </c>
      <c r="F164" s="20">
        <f t="shared" si="78"/>
        <v>1545.3653562871336</v>
      </c>
      <c r="G164" s="20">
        <f t="shared" si="78"/>
        <v>1547.5043838706997</v>
      </c>
      <c r="H164" s="20">
        <f t="shared" si="78"/>
        <v>1528.0256945894953</v>
      </c>
      <c r="I164" s="20">
        <f t="shared" si="78"/>
        <v>1532.3032129018461</v>
      </c>
      <c r="J164" s="20">
        <f t="shared" si="78"/>
        <v>1534.0159266519031</v>
      </c>
      <c r="K164" s="20">
        <f t="shared" si="78"/>
        <v>1505.8041798423221</v>
      </c>
      <c r="L164" s="20">
        <f t="shared" si="78"/>
        <v>1504.4666025114175</v>
      </c>
      <c r="M164" s="20">
        <f t="shared" si="78"/>
        <v>1482.9645791840348</v>
      </c>
      <c r="N164" s="20">
        <f t="shared" si="78"/>
        <v>1487.0670336831467</v>
      </c>
      <c r="O164" s="20">
        <f t="shared" si="78"/>
        <v>1512.69781526918</v>
      </c>
      <c r="P164" s="20">
        <f t="shared" si="78"/>
        <v>1505.1526636696221</v>
      </c>
      <c r="Q164" s="20">
        <f t="shared" si="78"/>
        <v>1503.7999446847734</v>
      </c>
    </row>
    <row r="165" spans="1:17" ht="12" customHeight="1" x14ac:dyDescent="0.25">
      <c r="A165" s="19" t="s">
        <v>45</v>
      </c>
      <c r="B165" s="18">
        <f t="shared" ref="B165:Q165" si="79">IF(B111=0,0,B111/B$23)</f>
        <v>3065.7054040526532</v>
      </c>
      <c r="C165" s="18">
        <f t="shared" si="79"/>
        <v>3120.9984417930018</v>
      </c>
      <c r="D165" s="18">
        <f t="shared" si="79"/>
        <v>3145.2304772394514</v>
      </c>
      <c r="E165" s="18">
        <f t="shared" si="79"/>
        <v>3183.1338560000963</v>
      </c>
      <c r="F165" s="18">
        <f t="shared" si="79"/>
        <v>3187.0776819783923</v>
      </c>
      <c r="G165" s="18">
        <f t="shared" si="79"/>
        <v>3205.4492273190303</v>
      </c>
      <c r="H165" s="18">
        <f t="shared" si="79"/>
        <v>3237.6490323368666</v>
      </c>
      <c r="I165" s="18">
        <f t="shared" si="79"/>
        <v>3245.2589969740848</v>
      </c>
      <c r="J165" s="18">
        <f t="shared" si="79"/>
        <v>3240.1265631580554</v>
      </c>
      <c r="K165" s="18">
        <f t="shared" si="79"/>
        <v>3204.3652666860712</v>
      </c>
      <c r="L165" s="18">
        <f t="shared" si="79"/>
        <v>3199.8261133422061</v>
      </c>
      <c r="M165" s="18">
        <f t="shared" si="79"/>
        <v>3135.7683001462888</v>
      </c>
      <c r="N165" s="18">
        <f t="shared" si="79"/>
        <v>3096.3964296605004</v>
      </c>
      <c r="O165" s="18">
        <f t="shared" si="79"/>
        <v>3053.9269471219518</v>
      </c>
      <c r="P165" s="18">
        <f t="shared" si="79"/>
        <v>3018.4874847503911</v>
      </c>
      <c r="Q165" s="18">
        <f t="shared" si="79"/>
        <v>2991.3290247456735</v>
      </c>
    </row>
    <row r="166" spans="1:17" s="28" customFormat="1" ht="12" customHeight="1" x14ac:dyDescent="0.25"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</row>
    <row r="167" spans="1:17" ht="12.95" customHeight="1" x14ac:dyDescent="0.25">
      <c r="A167" s="32" t="s">
        <v>50</v>
      </c>
      <c r="B167" s="31">
        <f t="shared" ref="B167:Q167" si="80">IF(B113=0,0,B113/B$23)</f>
        <v>5966.3275773355335</v>
      </c>
      <c r="C167" s="31">
        <f t="shared" si="80"/>
        <v>6364.5567647214266</v>
      </c>
      <c r="D167" s="31">
        <f t="shared" si="80"/>
        <v>6317.7445117737625</v>
      </c>
      <c r="E167" s="31">
        <f t="shared" si="80"/>
        <v>7387.1955981752681</v>
      </c>
      <c r="F167" s="31">
        <f t="shared" si="80"/>
        <v>7136.188672599581</v>
      </c>
      <c r="G167" s="31">
        <f t="shared" si="80"/>
        <v>6921.4716956441052</v>
      </c>
      <c r="H167" s="31">
        <f t="shared" si="80"/>
        <v>7635.6131700124206</v>
      </c>
      <c r="I167" s="31">
        <f t="shared" si="80"/>
        <v>6059.3676293314466</v>
      </c>
      <c r="J167" s="31">
        <f t="shared" si="80"/>
        <v>6827.2224795598568</v>
      </c>
      <c r="K167" s="31">
        <f t="shared" si="80"/>
        <v>6595.5712277306829</v>
      </c>
      <c r="L167" s="31">
        <f t="shared" si="80"/>
        <v>7421.2923380314578</v>
      </c>
      <c r="M167" s="31">
        <f t="shared" si="80"/>
        <v>6374.3161236450687</v>
      </c>
      <c r="N167" s="31">
        <f t="shared" si="80"/>
        <v>6787.6551402328068</v>
      </c>
      <c r="O167" s="31">
        <f t="shared" si="80"/>
        <v>7141.0578818032145</v>
      </c>
      <c r="P167" s="31">
        <f t="shared" si="80"/>
        <v>6769.2061647654155</v>
      </c>
      <c r="Q167" s="31">
        <f t="shared" si="80"/>
        <v>7386.9931902185281</v>
      </c>
    </row>
    <row r="168" spans="1:17" ht="12" customHeight="1" x14ac:dyDescent="0.25">
      <c r="A168" s="23" t="s">
        <v>44</v>
      </c>
      <c r="B168" s="22">
        <f t="shared" ref="B168:Q168" si="81">IF(B114=0,0,B114/B$23)</f>
        <v>4212.8904561255194</v>
      </c>
      <c r="C168" s="22">
        <f t="shared" si="81"/>
        <v>4581.1395528721787</v>
      </c>
      <c r="D168" s="22">
        <f t="shared" si="81"/>
        <v>4517.570306165414</v>
      </c>
      <c r="E168" s="22">
        <f t="shared" si="81"/>
        <v>5549.7784760073973</v>
      </c>
      <c r="F168" s="22">
        <f t="shared" si="81"/>
        <v>5283.6542634418201</v>
      </c>
      <c r="G168" s="22">
        <f t="shared" si="81"/>
        <v>5053.1274816324376</v>
      </c>
      <c r="H168" s="22">
        <f t="shared" si="81"/>
        <v>5720.372553270442</v>
      </c>
      <c r="I168" s="22">
        <f t="shared" si="81"/>
        <v>4099.1850654587015</v>
      </c>
      <c r="J168" s="22">
        <f t="shared" si="81"/>
        <v>4842.5028801578874</v>
      </c>
      <c r="K168" s="22">
        <f t="shared" si="81"/>
        <v>4599.3070895795481</v>
      </c>
      <c r="L168" s="22">
        <f t="shared" si="81"/>
        <v>5394.8431561326925</v>
      </c>
      <c r="M168" s="22">
        <f t="shared" si="81"/>
        <v>4338.5959135833409</v>
      </c>
      <c r="N168" s="22">
        <f t="shared" si="81"/>
        <v>4730.2403517579423</v>
      </c>
      <c r="O168" s="22">
        <f t="shared" si="81"/>
        <v>5058.3473076013843</v>
      </c>
      <c r="P168" s="22">
        <f t="shared" si="81"/>
        <v>4671.3704571086919</v>
      </c>
      <c r="Q168" s="22">
        <f t="shared" si="81"/>
        <v>5249.785444932736</v>
      </c>
    </row>
    <row r="169" spans="1:17" ht="12" customHeight="1" x14ac:dyDescent="0.25">
      <c r="A169" s="23" t="s">
        <v>43</v>
      </c>
      <c r="B169" s="30">
        <f t="shared" ref="B169:Q169" si="82">IF(B115=0,0,B115/B$23)</f>
        <v>148.5788522126193</v>
      </c>
      <c r="C169" s="30">
        <f t="shared" si="82"/>
        <v>160.93820240400467</v>
      </c>
      <c r="D169" s="30">
        <f t="shared" si="82"/>
        <v>175.33669419273332</v>
      </c>
      <c r="E169" s="30">
        <f t="shared" si="82"/>
        <v>188.30938022762984</v>
      </c>
      <c r="F169" s="30">
        <f t="shared" si="82"/>
        <v>203.17860419391883</v>
      </c>
      <c r="G169" s="30">
        <f t="shared" si="82"/>
        <v>219.7119351846745</v>
      </c>
      <c r="H169" s="30">
        <f t="shared" si="82"/>
        <v>239.96049279826426</v>
      </c>
      <c r="I169" s="30">
        <f t="shared" si="82"/>
        <v>265.76011294930453</v>
      </c>
      <c r="J169" s="30">
        <f t="shared" si="82"/>
        <v>283.32305183857039</v>
      </c>
      <c r="K169" s="30">
        <f t="shared" si="82"/>
        <v>302.07029418416852</v>
      </c>
      <c r="L169" s="30">
        <f t="shared" si="82"/>
        <v>322.7119077097588</v>
      </c>
      <c r="M169" s="30">
        <f t="shared" si="82"/>
        <v>336.02016291004043</v>
      </c>
      <c r="N169" s="30">
        <f t="shared" si="82"/>
        <v>342.40891218411463</v>
      </c>
      <c r="O169" s="30">
        <f t="shared" si="82"/>
        <v>350.72498436970636</v>
      </c>
      <c r="P169" s="30">
        <f t="shared" si="82"/>
        <v>371.92901389402323</v>
      </c>
      <c r="Q169" s="30">
        <f t="shared" si="82"/>
        <v>396.2260626229164</v>
      </c>
    </row>
    <row r="170" spans="1:17" ht="12" customHeight="1" x14ac:dyDescent="0.25">
      <c r="A170" s="23" t="s">
        <v>47</v>
      </c>
      <c r="B170" s="22">
        <f t="shared" ref="B170:Q170" si="83">IF(B116=0,0,B116/B$23)</f>
        <v>804.35660103562179</v>
      </c>
      <c r="C170" s="22">
        <f t="shared" si="83"/>
        <v>812.61973563163383</v>
      </c>
      <c r="D170" s="22">
        <f t="shared" si="83"/>
        <v>812.52388970009929</v>
      </c>
      <c r="E170" s="22">
        <f t="shared" si="83"/>
        <v>824.35404208693149</v>
      </c>
      <c r="F170" s="22">
        <f t="shared" si="83"/>
        <v>825.95523641026318</v>
      </c>
      <c r="G170" s="22">
        <f t="shared" si="83"/>
        <v>822.33699600131501</v>
      </c>
      <c r="H170" s="22">
        <f t="shared" si="83"/>
        <v>839.31076164445471</v>
      </c>
      <c r="I170" s="22">
        <f t="shared" si="83"/>
        <v>844.14581898825509</v>
      </c>
      <c r="J170" s="22">
        <f t="shared" si="83"/>
        <v>845.80879330922426</v>
      </c>
      <c r="K170" s="22">
        <f t="shared" si="83"/>
        <v>846.02795457128889</v>
      </c>
      <c r="L170" s="22">
        <f t="shared" si="83"/>
        <v>842.56293973301206</v>
      </c>
      <c r="M170" s="22">
        <f t="shared" si="83"/>
        <v>842.73232104934516</v>
      </c>
      <c r="N170" s="22">
        <f t="shared" si="83"/>
        <v>848.79218705438961</v>
      </c>
      <c r="O170" s="22">
        <f t="shared" si="83"/>
        <v>852.66726856768969</v>
      </c>
      <c r="P170" s="22">
        <f t="shared" si="83"/>
        <v>851.49325378721437</v>
      </c>
      <c r="Q170" s="22">
        <f t="shared" si="83"/>
        <v>860.29755252283155</v>
      </c>
    </row>
    <row r="171" spans="1:17" ht="12" customHeight="1" x14ac:dyDescent="0.25">
      <c r="A171" s="29" t="s">
        <v>46</v>
      </c>
      <c r="B171" s="18">
        <f t="shared" ref="B171:Q171" si="84">IF(B117=0,0,B117/B$23)</f>
        <v>800.501667961772</v>
      </c>
      <c r="C171" s="18">
        <f t="shared" si="84"/>
        <v>809.85927381360955</v>
      </c>
      <c r="D171" s="18">
        <f t="shared" si="84"/>
        <v>812.31362171551575</v>
      </c>
      <c r="E171" s="18">
        <f t="shared" si="84"/>
        <v>824.75369985330917</v>
      </c>
      <c r="F171" s="18">
        <f t="shared" si="84"/>
        <v>823.40056855357955</v>
      </c>
      <c r="G171" s="18">
        <f t="shared" si="84"/>
        <v>826.29528282567719</v>
      </c>
      <c r="H171" s="18">
        <f t="shared" si="84"/>
        <v>835.96936229925973</v>
      </c>
      <c r="I171" s="18">
        <f t="shared" si="84"/>
        <v>850.27663193518504</v>
      </c>
      <c r="J171" s="18">
        <f t="shared" si="84"/>
        <v>855.58775425417457</v>
      </c>
      <c r="K171" s="18">
        <f t="shared" si="84"/>
        <v>848.16588939567691</v>
      </c>
      <c r="L171" s="18">
        <f t="shared" si="84"/>
        <v>861.17433445599545</v>
      </c>
      <c r="M171" s="18">
        <f t="shared" si="84"/>
        <v>856.96772610234302</v>
      </c>
      <c r="N171" s="18">
        <f t="shared" si="84"/>
        <v>866.21368923636044</v>
      </c>
      <c r="O171" s="18">
        <f t="shared" si="84"/>
        <v>879.31832126443453</v>
      </c>
      <c r="P171" s="18">
        <f t="shared" si="84"/>
        <v>874.41343997548529</v>
      </c>
      <c r="Q171" s="18">
        <f t="shared" si="84"/>
        <v>880.68413014004409</v>
      </c>
    </row>
    <row r="172" spans="1:17" s="28" customFormat="1" ht="12" customHeight="1" x14ac:dyDescent="0.25"/>
    <row r="173" spans="1:17" ht="12.95" customHeight="1" x14ac:dyDescent="0.25">
      <c r="A173" s="27" t="s">
        <v>49</v>
      </c>
      <c r="B173" s="26">
        <f t="shared" ref="B173:Q173" si="85">IF(B119=0,0,B119/B$23)</f>
        <v>1848.1926277273224</v>
      </c>
      <c r="C173" s="26">
        <f t="shared" si="85"/>
        <v>2012.1470849862696</v>
      </c>
      <c r="D173" s="26">
        <f t="shared" si="85"/>
        <v>1879.9336565025651</v>
      </c>
      <c r="E173" s="26">
        <f t="shared" si="85"/>
        <v>1838.4883728571615</v>
      </c>
      <c r="F173" s="26">
        <f t="shared" si="85"/>
        <v>1729.576648741091</v>
      </c>
      <c r="G173" s="26">
        <f t="shared" si="85"/>
        <v>1689.1492876576542</v>
      </c>
      <c r="H173" s="26">
        <f t="shared" si="85"/>
        <v>1874.6737786084591</v>
      </c>
      <c r="I173" s="26">
        <f t="shared" si="85"/>
        <v>1406.3493557347674</v>
      </c>
      <c r="J173" s="26">
        <f t="shared" si="85"/>
        <v>1615.8402052313688</v>
      </c>
      <c r="K173" s="26">
        <f t="shared" si="85"/>
        <v>1479.7830527810108</v>
      </c>
      <c r="L173" s="26">
        <f t="shared" si="85"/>
        <v>1523.6975379351063</v>
      </c>
      <c r="M173" s="26">
        <f t="shared" si="85"/>
        <v>1360.2634032279275</v>
      </c>
      <c r="N173" s="26">
        <f t="shared" si="85"/>
        <v>1393.8258936071654</v>
      </c>
      <c r="O173" s="26">
        <f t="shared" si="85"/>
        <v>1536.4066681553602</v>
      </c>
      <c r="P173" s="26">
        <f t="shared" si="85"/>
        <v>1408.7390113711883</v>
      </c>
      <c r="Q173" s="26">
        <f t="shared" si="85"/>
        <v>1437.9390739109333</v>
      </c>
    </row>
    <row r="174" spans="1:17" ht="12" customHeight="1" x14ac:dyDescent="0.25">
      <c r="A174" s="25" t="s">
        <v>48</v>
      </c>
      <c r="B174" s="24">
        <f t="shared" ref="B174:Q174" si="86">IF(B120=0,0,B120/B$23)</f>
        <v>1848.1926277273224</v>
      </c>
      <c r="C174" s="24">
        <f t="shared" si="86"/>
        <v>2012.1470849862696</v>
      </c>
      <c r="D174" s="24">
        <f t="shared" si="86"/>
        <v>1879.9336565025651</v>
      </c>
      <c r="E174" s="24">
        <f t="shared" si="86"/>
        <v>1838.4883728571615</v>
      </c>
      <c r="F174" s="24">
        <f t="shared" si="86"/>
        <v>1729.576648741091</v>
      </c>
      <c r="G174" s="24">
        <f t="shared" si="86"/>
        <v>1689.1492876576542</v>
      </c>
      <c r="H174" s="24">
        <f t="shared" si="86"/>
        <v>1874.6737786084591</v>
      </c>
      <c r="I174" s="24">
        <f t="shared" si="86"/>
        <v>1406.3493557347674</v>
      </c>
      <c r="J174" s="24">
        <f t="shared" si="86"/>
        <v>1615.8402052313688</v>
      </c>
      <c r="K174" s="24">
        <f t="shared" si="86"/>
        <v>1479.7830527810108</v>
      </c>
      <c r="L174" s="24">
        <f t="shared" si="86"/>
        <v>1523.6975379351063</v>
      </c>
      <c r="M174" s="24">
        <f t="shared" si="86"/>
        <v>1360.2634032279275</v>
      </c>
      <c r="N174" s="24">
        <f t="shared" si="86"/>
        <v>1393.8258936071654</v>
      </c>
      <c r="O174" s="24">
        <f t="shared" si="86"/>
        <v>1536.4066681553602</v>
      </c>
      <c r="P174" s="24">
        <f t="shared" si="86"/>
        <v>1408.7390113711883</v>
      </c>
      <c r="Q174" s="24">
        <f t="shared" si="86"/>
        <v>1437.9390739109333</v>
      </c>
    </row>
    <row r="175" spans="1:17" ht="12" customHeight="1" x14ac:dyDescent="0.25">
      <c r="A175" s="23" t="s">
        <v>44</v>
      </c>
      <c r="B175" s="22">
        <f t="shared" ref="B175:Q175" si="87">IF(B121=0,0,B121/B$23)</f>
        <v>1422.8453734394559</v>
      </c>
      <c r="C175" s="22">
        <f t="shared" si="87"/>
        <v>1578.1340932266896</v>
      </c>
      <c r="D175" s="22">
        <f t="shared" si="87"/>
        <v>1449.4794231141309</v>
      </c>
      <c r="E175" s="22">
        <f t="shared" si="87"/>
        <v>1408.7281992738601</v>
      </c>
      <c r="F175" s="22">
        <f t="shared" si="87"/>
        <v>1314.0607178042742</v>
      </c>
      <c r="G175" s="22">
        <f t="shared" si="87"/>
        <v>1268.8939662089281</v>
      </c>
      <c r="H175" s="22">
        <f t="shared" si="87"/>
        <v>1473.210490545611</v>
      </c>
      <c r="I175" s="22">
        <f t="shared" si="87"/>
        <v>1023.4968871867338</v>
      </c>
      <c r="J175" s="22">
        <f t="shared" si="87"/>
        <v>1230.9047965120797</v>
      </c>
      <c r="K175" s="22">
        <f t="shared" si="87"/>
        <v>1107.7189033681575</v>
      </c>
      <c r="L175" s="22">
        <f t="shared" si="87"/>
        <v>1164.3218069668676</v>
      </c>
      <c r="M175" s="22">
        <f t="shared" si="87"/>
        <v>1008.3167004187244</v>
      </c>
      <c r="N175" s="22">
        <f t="shared" si="87"/>
        <v>1047.1613960186271</v>
      </c>
      <c r="O175" s="22">
        <f t="shared" si="87"/>
        <v>1181.8853162697778</v>
      </c>
      <c r="P175" s="22">
        <f t="shared" si="87"/>
        <v>1042.2211218576422</v>
      </c>
      <c r="Q175" s="22">
        <f t="shared" si="87"/>
        <v>1075.5288303875557</v>
      </c>
    </row>
    <row r="176" spans="1:17" ht="12" customHeight="1" x14ac:dyDescent="0.25">
      <c r="A176" s="23" t="s">
        <v>43</v>
      </c>
      <c r="B176" s="22">
        <f t="shared" ref="B176:Q176" si="88">IF(B122=0,0,B122/B$23)</f>
        <v>1.4735011202512891E-2</v>
      </c>
      <c r="C176" s="22">
        <f t="shared" si="88"/>
        <v>1.5693619574977991E-2</v>
      </c>
      <c r="D176" s="22">
        <f t="shared" si="88"/>
        <v>1.6980647122053126E-2</v>
      </c>
      <c r="E176" s="22">
        <f t="shared" si="88"/>
        <v>2.0431399048643658E-2</v>
      </c>
      <c r="F176" s="22">
        <f t="shared" si="88"/>
        <v>2.4898172688885976E-2</v>
      </c>
      <c r="G176" s="22">
        <f t="shared" si="88"/>
        <v>3.0730082472065295E-2</v>
      </c>
      <c r="H176" s="22">
        <f t="shared" si="88"/>
        <v>3.5664304321704296E-2</v>
      </c>
      <c r="I176" s="22">
        <f t="shared" si="88"/>
        <v>5.2247529874230356E-2</v>
      </c>
      <c r="J176" s="22">
        <f t="shared" si="88"/>
        <v>6.3939578023557389E-2</v>
      </c>
      <c r="K176" s="22">
        <f t="shared" si="88"/>
        <v>7.6312796750663964E-2</v>
      </c>
      <c r="L176" s="22">
        <f t="shared" si="88"/>
        <v>9.7250831361229292E-2</v>
      </c>
      <c r="M176" s="22">
        <f t="shared" si="88"/>
        <v>0.10377854462504729</v>
      </c>
      <c r="N176" s="22">
        <f t="shared" si="88"/>
        <v>0.11578539473276819</v>
      </c>
      <c r="O176" s="22">
        <f t="shared" si="88"/>
        <v>0.14036868678210962</v>
      </c>
      <c r="P176" s="22">
        <f t="shared" si="88"/>
        <v>0.17944255898490882</v>
      </c>
      <c r="Q176" s="22">
        <f t="shared" si="88"/>
        <v>0.24471881721661096</v>
      </c>
    </row>
    <row r="177" spans="1:17" ht="12" customHeight="1" x14ac:dyDescent="0.25">
      <c r="A177" s="23" t="s">
        <v>47</v>
      </c>
      <c r="B177" s="22">
        <f t="shared" ref="B177:Q177" si="89">IF(B123=0,0,B123/B$23)</f>
        <v>234.64519820813533</v>
      </c>
      <c r="C177" s="22">
        <f t="shared" si="89"/>
        <v>244.10099320782223</v>
      </c>
      <c r="D177" s="22">
        <f t="shared" si="89"/>
        <v>245.50704085904039</v>
      </c>
      <c r="E177" s="22">
        <f t="shared" si="89"/>
        <v>234.93173236025541</v>
      </c>
      <c r="F177" s="22">
        <f t="shared" si="89"/>
        <v>223.3144896798828</v>
      </c>
      <c r="G177" s="22">
        <f t="shared" si="89"/>
        <v>222.82458340456853</v>
      </c>
      <c r="H177" s="22">
        <f t="shared" si="89"/>
        <v>223.25156809871385</v>
      </c>
      <c r="I177" s="22">
        <f t="shared" si="89"/>
        <v>213.01125694266574</v>
      </c>
      <c r="J177" s="22">
        <f t="shared" si="89"/>
        <v>210.83056793359239</v>
      </c>
      <c r="K177" s="22">
        <f t="shared" si="89"/>
        <v>205.3925915756293</v>
      </c>
      <c r="L177" s="22">
        <f t="shared" si="89"/>
        <v>200.92429851306201</v>
      </c>
      <c r="M177" s="22">
        <f t="shared" si="89"/>
        <v>199.41661439615859</v>
      </c>
      <c r="N177" s="22">
        <f t="shared" si="89"/>
        <v>195.10473247392113</v>
      </c>
      <c r="O177" s="22">
        <f t="shared" si="89"/>
        <v>192.59090225609171</v>
      </c>
      <c r="P177" s="22">
        <f t="shared" si="89"/>
        <v>202.15217407546734</v>
      </c>
      <c r="Q177" s="22">
        <f t="shared" si="89"/>
        <v>203.11176189521444</v>
      </c>
    </row>
    <row r="178" spans="1:17" ht="12" customHeight="1" x14ac:dyDescent="0.25">
      <c r="A178" s="21" t="s">
        <v>46</v>
      </c>
      <c r="B178" s="20">
        <f t="shared" ref="B178:Q178" si="90">IF(B124=0,0,B124/B$23)</f>
        <v>190.68732106852849</v>
      </c>
      <c r="C178" s="20">
        <f t="shared" si="90"/>
        <v>189.89630493218243</v>
      </c>
      <c r="D178" s="20">
        <f t="shared" si="90"/>
        <v>184.93021188227181</v>
      </c>
      <c r="E178" s="20">
        <f t="shared" si="90"/>
        <v>194.80800982399742</v>
      </c>
      <c r="F178" s="20">
        <f t="shared" si="90"/>
        <v>192.17654308424514</v>
      </c>
      <c r="G178" s="20">
        <f t="shared" si="90"/>
        <v>197.4000079616857</v>
      </c>
      <c r="H178" s="20">
        <f t="shared" si="90"/>
        <v>178.17605565981233</v>
      </c>
      <c r="I178" s="20">
        <f t="shared" si="90"/>
        <v>169.7889640754936</v>
      </c>
      <c r="J178" s="20">
        <f t="shared" si="90"/>
        <v>174.04090120767316</v>
      </c>
      <c r="K178" s="20">
        <f t="shared" si="90"/>
        <v>166.59524504047351</v>
      </c>
      <c r="L178" s="20">
        <f t="shared" si="90"/>
        <v>158.35418162381555</v>
      </c>
      <c r="M178" s="20">
        <f t="shared" si="90"/>
        <v>152.42630986841974</v>
      </c>
      <c r="N178" s="20">
        <f t="shared" si="90"/>
        <v>151.44397971988462</v>
      </c>
      <c r="O178" s="20">
        <f t="shared" si="90"/>
        <v>161.79008094270867</v>
      </c>
      <c r="P178" s="20">
        <f t="shared" si="90"/>
        <v>164.18627287909382</v>
      </c>
      <c r="Q178" s="20">
        <f t="shared" si="90"/>
        <v>159.05376281094641</v>
      </c>
    </row>
    <row r="179" spans="1:17" ht="12" customHeight="1" x14ac:dyDescent="0.25">
      <c r="A179" s="19" t="s">
        <v>45</v>
      </c>
      <c r="B179" s="18">
        <f t="shared" ref="B179:Q179" si="91">IF(B125=0,0,B125/B$23)</f>
        <v>0</v>
      </c>
      <c r="C179" s="18">
        <f t="shared" si="91"/>
        <v>0</v>
      </c>
      <c r="D179" s="18">
        <f t="shared" si="91"/>
        <v>0</v>
      </c>
      <c r="E179" s="18">
        <f t="shared" si="91"/>
        <v>0</v>
      </c>
      <c r="F179" s="18">
        <f t="shared" si="91"/>
        <v>0</v>
      </c>
      <c r="G179" s="18">
        <f t="shared" si="91"/>
        <v>0</v>
      </c>
      <c r="H179" s="18">
        <f t="shared" si="91"/>
        <v>0</v>
      </c>
      <c r="I179" s="18">
        <f t="shared" si="91"/>
        <v>0</v>
      </c>
      <c r="J179" s="18">
        <f t="shared" si="91"/>
        <v>0</v>
      </c>
      <c r="K179" s="18">
        <f t="shared" si="91"/>
        <v>0</v>
      </c>
      <c r="L179" s="18">
        <f t="shared" si="91"/>
        <v>0</v>
      </c>
      <c r="M179" s="18">
        <f t="shared" si="91"/>
        <v>0</v>
      </c>
      <c r="N179" s="18">
        <f t="shared" si="91"/>
        <v>0</v>
      </c>
      <c r="O179" s="18">
        <f t="shared" si="91"/>
        <v>0</v>
      </c>
      <c r="P179" s="18">
        <f t="shared" si="91"/>
        <v>0</v>
      </c>
      <c r="Q179" s="18">
        <f t="shared" si="91"/>
        <v>0</v>
      </c>
    </row>
  </sheetData>
  <pageMargins left="0.39370078740157483" right="0.39370078740157483" top="0.39370078740157483" bottom="0.39370078740157483" header="0.31496062992125984" footer="0.31496062992125984"/>
  <pageSetup paperSize="9" scale="39" orientation="portrait" horizontalDpi="1200" verticalDpi="12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934.20692629618907</v>
      </c>
      <c r="C3" s="154">
        <v>940.99653431111369</v>
      </c>
      <c r="D3" s="154">
        <v>953.08844528425004</v>
      </c>
      <c r="E3" s="154">
        <v>964.92944316759815</v>
      </c>
      <c r="F3" s="154">
        <v>968.97606784931486</v>
      </c>
      <c r="G3" s="154">
        <v>968.85097542899302</v>
      </c>
      <c r="H3" s="154">
        <v>964.59391780491671</v>
      </c>
      <c r="I3" s="154">
        <v>958.6982669124983</v>
      </c>
      <c r="J3" s="154">
        <v>956.09033476677757</v>
      </c>
      <c r="K3" s="154">
        <v>952.78681007515161</v>
      </c>
      <c r="L3" s="154">
        <v>949.29912510513043</v>
      </c>
      <c r="M3" s="154">
        <v>930.68019840132217</v>
      </c>
      <c r="N3" s="154">
        <v>930.92634259889144</v>
      </c>
      <c r="O3" s="154">
        <v>931.4193821266125</v>
      </c>
      <c r="P3" s="154">
        <v>931.74324990214006</v>
      </c>
      <c r="Q3" s="154">
        <v>933.55814196540734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1240.053794064178</v>
      </c>
      <c r="C5" s="143">
        <v>1249.0662290420437</v>
      </c>
      <c r="D5" s="143">
        <v>1265.116870134133</v>
      </c>
      <c r="E5" s="143">
        <v>1280.8344525427392</v>
      </c>
      <c r="F5" s="143">
        <v>1286.205888087123</v>
      </c>
      <c r="G5" s="143">
        <v>1286.039842079475</v>
      </c>
      <c r="H5" s="143">
        <v>1280.3890806585382</v>
      </c>
      <c r="I5" s="143">
        <v>1272.5632724228767</v>
      </c>
      <c r="J5" s="143">
        <v>1269.101538131541</v>
      </c>
      <c r="K5" s="143">
        <v>1264.7164835870656</v>
      </c>
      <c r="L5" s="143">
        <v>1260.0869771492128</v>
      </c>
      <c r="M5" s="143">
        <v>1235.3724625694522</v>
      </c>
      <c r="N5" s="143">
        <v>1235.6991910891093</v>
      </c>
      <c r="O5" s="143">
        <v>1236.3536451717812</v>
      </c>
      <c r="P5" s="143">
        <v>1236.7835429305248</v>
      </c>
      <c r="Q5" s="143">
        <v>1239.1926064104912</v>
      </c>
    </row>
    <row r="6" spans="1:17" ht="12" customHeight="1" x14ac:dyDescent="0.25">
      <c r="A6" s="153" t="str">
        <f>"Penetration factor "&amp;MID('SER_se-appl'!A71,FIND("(",'SER_se-appl'!A71),100)</f>
        <v>Penetration factor (unit per capita)</v>
      </c>
      <c r="B6" s="152">
        <f>1000*B8/SER_summary!B$3</f>
        <v>2.4583322145437212E-2</v>
      </c>
      <c r="C6" s="152">
        <f>1000*C8/SER_summary!C$3</f>
        <v>2.4957766882822828E-2</v>
      </c>
      <c r="D6" s="152">
        <f>1000*D8/SER_summary!D$3</f>
        <v>2.5507122131600661E-2</v>
      </c>
      <c r="E6" s="152">
        <f>1000*E8/SER_summary!E$3</f>
        <v>2.6109112997456881E-2</v>
      </c>
      <c r="F6" s="152">
        <f>1000*F8/SER_summary!F$3</f>
        <v>2.6541228150734161E-2</v>
      </c>
      <c r="G6" s="152">
        <f>1000*G8/SER_summary!G$3</f>
        <v>2.6887200998234453E-2</v>
      </c>
      <c r="H6" s="152">
        <f>1000*H8/SER_summary!H$3</f>
        <v>2.7147811498953345E-2</v>
      </c>
      <c r="I6" s="152">
        <f>1000*I8/SER_summary!I$3</f>
        <v>2.7421483191867203E-2</v>
      </c>
      <c r="J6" s="152">
        <f>1000*J8/SER_summary!J$3</f>
        <v>2.7836364181459409E-2</v>
      </c>
      <c r="K6" s="152">
        <f>1000*K8/SER_summary!K$3</f>
        <v>2.8340276229738139E-2</v>
      </c>
      <c r="L6" s="152">
        <f>1000*L8/SER_summary!L$3</f>
        <v>2.8911670246264183E-2</v>
      </c>
      <c r="M6" s="152">
        <f>1000*M8/SER_summary!M$3</f>
        <v>2.9304658307653893E-2</v>
      </c>
      <c r="N6" s="152">
        <f>1000*N8/SER_summary!N$3</f>
        <v>2.9877974322756674E-2</v>
      </c>
      <c r="O6" s="152">
        <f>1000*O8/SER_summary!O$3</f>
        <v>3.0574138202420043E-2</v>
      </c>
      <c r="P6" s="152">
        <f>1000*P8/SER_summary!P$3</f>
        <v>3.1359919811048097E-2</v>
      </c>
      <c r="Q6" s="152">
        <f>1000*Q8/SER_summary!Q$3</f>
        <v>3.2278802088637044E-2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"&amp;MID('SER_se-appl'!A23,FIND("(",'SER_se-appl'!A23),100)</f>
        <v>Stock of appliances (000 units)</v>
      </c>
      <c r="B8" s="62">
        <v>2019.8511745135768</v>
      </c>
      <c r="C8" s="62">
        <v>2053.0144232082398</v>
      </c>
      <c r="D8" s="62">
        <v>2102.8150302298973</v>
      </c>
      <c r="E8" s="62">
        <v>2154.9595045549395</v>
      </c>
      <c r="F8" s="62">
        <v>2190.4919096723302</v>
      </c>
      <c r="G8" s="62">
        <v>2218.2169095879899</v>
      </c>
      <c r="H8" s="62">
        <v>2238.0111486116584</v>
      </c>
      <c r="I8" s="62">
        <v>2257.1968113191288</v>
      </c>
      <c r="J8" s="62">
        <v>2288.6456529438683</v>
      </c>
      <c r="K8" s="62">
        <v>2323.9694205293245</v>
      </c>
      <c r="L8" s="62">
        <v>2365.0398797841563</v>
      </c>
      <c r="M8" s="62">
        <v>2350.8802035594003</v>
      </c>
      <c r="N8" s="62">
        <v>2400.0349336009658</v>
      </c>
      <c r="O8" s="62">
        <v>2461.9441387805682</v>
      </c>
      <c r="P8" s="62">
        <v>2532.8611630217943</v>
      </c>
      <c r="Q8" s="62">
        <v>2620.9592269077834</v>
      </c>
    </row>
    <row r="9" spans="1:17" ht="12.95" customHeight="1" x14ac:dyDescent="0.25">
      <c r="A9" s="151" t="str">
        <f>"Number of new appliances "&amp;MID('SER_se-appl'!A31,FIND("(",'SER_se-appl'!A31),100)</f>
        <v>Number of new appliances (000 units)</v>
      </c>
      <c r="B9" s="150"/>
      <c r="C9" s="150">
        <v>221.8863825950728</v>
      </c>
      <c r="D9" s="150">
        <v>241.35458793057441</v>
      </c>
      <c r="E9" s="150">
        <v>246.57176494759238</v>
      </c>
      <c r="F9" s="150">
        <v>232.8761050992791</v>
      </c>
      <c r="G9" s="150">
        <v>228.02885539727663</v>
      </c>
      <c r="H9" s="150">
        <v>223.10265233750903</v>
      </c>
      <c r="I9" s="150">
        <v>225.54370222101898</v>
      </c>
      <c r="J9" s="150">
        <v>240.90225173099117</v>
      </c>
      <c r="K9" s="150">
        <v>247.91897884330174</v>
      </c>
      <c r="L9" s="150">
        <v>256.85459868154402</v>
      </c>
      <c r="M9" s="150">
        <v>207.72670637031794</v>
      </c>
      <c r="N9" s="150">
        <v>290.50931797214014</v>
      </c>
      <c r="O9" s="150">
        <v>308.48097012719461</v>
      </c>
      <c r="P9" s="150">
        <v>303.79312934050495</v>
      </c>
      <c r="Q9" s="150">
        <v>316.12691928326592</v>
      </c>
    </row>
    <row r="10" spans="1:17" ht="12" customHeight="1" x14ac:dyDescent="0.25">
      <c r="A10" s="142" t="str">
        <f>"Number of replaced appliances "&amp;MID('SER_se-appl'!A39,FIND("(",'SER_se-appl'!A39),100)</f>
        <v>Number of replaced appliances (000 units)</v>
      </c>
      <c r="B10" s="149"/>
      <c r="C10" s="149">
        <f>B8+C9-C8</f>
        <v>188.72313390040972</v>
      </c>
      <c r="D10" s="149">
        <f t="shared" ref="D10:Q10" si="0">C8+D9-D8</f>
        <v>191.55398090891686</v>
      </c>
      <c r="E10" s="149">
        <f t="shared" si="0"/>
        <v>194.42729062255012</v>
      </c>
      <c r="F10" s="149">
        <f t="shared" si="0"/>
        <v>197.34369998188822</v>
      </c>
      <c r="G10" s="149">
        <f t="shared" si="0"/>
        <v>200.30385548161667</v>
      </c>
      <c r="H10" s="149">
        <f t="shared" si="0"/>
        <v>203.30841331384045</v>
      </c>
      <c r="I10" s="149">
        <f t="shared" si="0"/>
        <v>206.35803951354865</v>
      </c>
      <c r="J10" s="149">
        <f t="shared" si="0"/>
        <v>209.45341010625179</v>
      </c>
      <c r="K10" s="149">
        <f t="shared" si="0"/>
        <v>212.59521125784568</v>
      </c>
      <c r="L10" s="149">
        <f t="shared" si="0"/>
        <v>215.78413942671204</v>
      </c>
      <c r="M10" s="149">
        <f t="shared" si="0"/>
        <v>221.88638259507388</v>
      </c>
      <c r="N10" s="149">
        <f t="shared" si="0"/>
        <v>241.35458793057478</v>
      </c>
      <c r="O10" s="149">
        <f t="shared" si="0"/>
        <v>246.57176494759233</v>
      </c>
      <c r="P10" s="149">
        <f t="shared" si="0"/>
        <v>232.8761050992789</v>
      </c>
      <c r="Q10" s="149">
        <f t="shared" si="0"/>
        <v>228.02885539727686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8760</v>
      </c>
      <c r="C12" s="146">
        <v>8759.9999999999982</v>
      </c>
      <c r="D12" s="146">
        <v>8759.9999999999982</v>
      </c>
      <c r="E12" s="146">
        <v>8760.0000000000018</v>
      </c>
      <c r="F12" s="146">
        <v>8760</v>
      </c>
      <c r="G12" s="146">
        <v>8760</v>
      </c>
      <c r="H12" s="146">
        <v>8760.0000000000036</v>
      </c>
      <c r="I12" s="146">
        <v>8760.0000000000018</v>
      </c>
      <c r="J12" s="146">
        <v>8760</v>
      </c>
      <c r="K12" s="146">
        <v>8760.0000000000018</v>
      </c>
      <c r="L12" s="146">
        <v>8759.9999999999964</v>
      </c>
      <c r="M12" s="146">
        <v>8759.9999999999982</v>
      </c>
      <c r="N12" s="146">
        <v>8760</v>
      </c>
      <c r="O12" s="146">
        <v>8759.9999999999982</v>
      </c>
      <c r="P12" s="146">
        <v>8760</v>
      </c>
      <c r="Q12" s="146">
        <v>8759.9999999999982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"&amp;MID('SER_se-appl'!A55,FIND("(",'SER_se-appl'!A55),100)</f>
        <v>W per appliance in average operating mode (W per appliance)</v>
      </c>
      <c r="B14" s="143">
        <f>IF(B5=0,0,B5/B8*1000)</f>
        <v>613.9332489993028</v>
      </c>
      <c r="C14" s="143">
        <f>IF(C5=0,0,C5/C8*1000)</f>
        <v>608.40596876573886</v>
      </c>
      <c r="D14" s="143">
        <f t="shared" ref="D14:Q14" si="1">IF(D5=0,0,D5/D8*1000)</f>
        <v>601.63012530675132</v>
      </c>
      <c r="E14" s="143">
        <f t="shared" si="1"/>
        <v>594.36590331996422</v>
      </c>
      <c r="F14" s="143">
        <f t="shared" si="1"/>
        <v>587.17673523821554</v>
      </c>
      <c r="G14" s="143">
        <f t="shared" si="1"/>
        <v>579.76288816513579</v>
      </c>
      <c r="H14" s="143">
        <f t="shared" si="1"/>
        <v>572.11023343329748</v>
      </c>
      <c r="I14" s="143">
        <f t="shared" si="1"/>
        <v>563.78037840624881</v>
      </c>
      <c r="J14" s="143">
        <f t="shared" si="1"/>
        <v>554.52076493322807</v>
      </c>
      <c r="K14" s="143">
        <f t="shared" si="1"/>
        <v>544.20530339809909</v>
      </c>
      <c r="L14" s="143">
        <f t="shared" si="1"/>
        <v>532.79734854374374</v>
      </c>
      <c r="M14" s="143">
        <f t="shared" si="1"/>
        <v>525.49358350927889</v>
      </c>
      <c r="N14" s="143">
        <f t="shared" si="1"/>
        <v>514.86716871870283</v>
      </c>
      <c r="O14" s="143">
        <f t="shared" si="1"/>
        <v>502.1859049101588</v>
      </c>
      <c r="P14" s="143">
        <f t="shared" si="1"/>
        <v>488.29504000724529</v>
      </c>
      <c r="Q14" s="143">
        <f t="shared" si="1"/>
        <v>472.80117664115465</v>
      </c>
    </row>
    <row r="15" spans="1:17" ht="12" customHeight="1" x14ac:dyDescent="0.25">
      <c r="A15" s="142" t="str">
        <f>"W per new appliance in average operating mode "&amp;MID('SER_se-appl'!A55,FIND("(",'SER_se-appl'!A55),100)</f>
        <v>W per new appliance in average operating mode (W per appliance)</v>
      </c>
      <c r="B15" s="141"/>
      <c r="C15" s="141">
        <v>562.79182288786353</v>
      </c>
      <c r="D15" s="141">
        <v>553.75785517984582</v>
      </c>
      <c r="E15" s="141">
        <v>547.844400040501</v>
      </c>
      <c r="F15" s="141">
        <v>543.3245046324829</v>
      </c>
      <c r="G15" s="141">
        <v>538.55969483033266</v>
      </c>
      <c r="H15" s="141">
        <v>534.13543974119943</v>
      </c>
      <c r="I15" s="141">
        <v>527.01207016428941</v>
      </c>
      <c r="J15" s="141">
        <v>519.41680656811297</v>
      </c>
      <c r="K15" s="141">
        <v>508.77191739512051</v>
      </c>
      <c r="L15" s="141">
        <v>497.74289430346698</v>
      </c>
      <c r="M15" s="141">
        <v>482.17838189931672</v>
      </c>
      <c r="N15" s="141">
        <v>461.18564597214163</v>
      </c>
      <c r="O15" s="141">
        <v>440.0187624583279</v>
      </c>
      <c r="P15" s="141">
        <v>417.90672645612329</v>
      </c>
      <c r="Q15" s="141">
        <v>396.09475377524848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471.3213926488429</v>
      </c>
      <c r="C3" s="154">
        <v>509.02756738038863</v>
      </c>
      <c r="D3" s="154">
        <v>549.57808857669613</v>
      </c>
      <c r="E3" s="154">
        <v>596.03579344861726</v>
      </c>
      <c r="F3" s="154">
        <v>648.60259751305296</v>
      </c>
      <c r="G3" s="154">
        <v>702.70294815556372</v>
      </c>
      <c r="H3" s="154">
        <v>771.17955853465901</v>
      </c>
      <c r="I3" s="154">
        <v>832.40410088518183</v>
      </c>
      <c r="J3" s="154">
        <v>879.02612300510316</v>
      </c>
      <c r="K3" s="154">
        <v>905.46357816096122</v>
      </c>
      <c r="L3" s="154">
        <v>940.83253246845811</v>
      </c>
      <c r="M3" s="154">
        <v>961.47053396137846</v>
      </c>
      <c r="N3" s="154">
        <v>987.1466238179496</v>
      </c>
      <c r="O3" s="154">
        <v>1011.9055443791958</v>
      </c>
      <c r="P3" s="154">
        <v>1038.5205445588065</v>
      </c>
      <c r="Q3" s="154">
        <v>1066.2004722064569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8115.7154265711724</v>
      </c>
      <c r="C5" s="143">
        <v>8723.3104133747474</v>
      </c>
      <c r="D5" s="143">
        <v>9377.3473900823192</v>
      </c>
      <c r="E5" s="143">
        <v>10129.425892062</v>
      </c>
      <c r="F5" s="143">
        <v>10982.012656100665</v>
      </c>
      <c r="G5" s="143">
        <v>11857.05599171932</v>
      </c>
      <c r="H5" s="143">
        <v>12970.573177296415</v>
      </c>
      <c r="I5" s="143">
        <v>13957.943085001894</v>
      </c>
      <c r="J5" s="143">
        <v>14697.647066441577</v>
      </c>
      <c r="K5" s="143">
        <v>15098.818470386046</v>
      </c>
      <c r="L5" s="143">
        <v>15648.419657888944</v>
      </c>
      <c r="M5" s="143">
        <v>15965.694957454169</v>
      </c>
      <c r="N5" s="143">
        <v>16366.660230352954</v>
      </c>
      <c r="O5" s="143">
        <v>16752.316612301769</v>
      </c>
      <c r="P5" s="143">
        <v>17168.560207106224</v>
      </c>
      <c r="Q5" s="143">
        <v>17602.189616485208</v>
      </c>
    </row>
    <row r="6" spans="1:17" ht="12" customHeight="1" x14ac:dyDescent="0.25">
      <c r="A6" s="153" t="str">
        <f>"Penetration factor "&amp;MID('SER_se-appl'!A72,FIND("(",'SER_se-appl'!A72),100)</f>
        <v>Penetration factor (sqm per building cell)</v>
      </c>
      <c r="B6" s="152">
        <f>1000000*B8/SER_summary!B$8</f>
        <v>47.251173124386717</v>
      </c>
      <c r="C6" s="152">
        <f>1000000*C8/SER_summary!C$8</f>
        <v>50.396510278719624</v>
      </c>
      <c r="D6" s="152">
        <f>1000000*D8/SER_summary!D$8</f>
        <v>54.200343667272769</v>
      </c>
      <c r="E6" s="152">
        <f>1000000*E8/SER_summary!E$8</f>
        <v>58.781155869083136</v>
      </c>
      <c r="F6" s="152">
        <f>1000000*F8/SER_summary!F$8</f>
        <v>63.455702195018475</v>
      </c>
      <c r="G6" s="152">
        <f>1000000*G8/SER_summary!G$8</f>
        <v>68.440176797984719</v>
      </c>
      <c r="H6" s="152">
        <f>1000000*H8/SER_summary!H$8</f>
        <v>73.714339471073217</v>
      </c>
      <c r="I6" s="152">
        <f>1000000*I8/SER_summary!I$8</f>
        <v>78.167343008376122</v>
      </c>
      <c r="J6" s="152">
        <f>1000000*J8/SER_summary!J$8</f>
        <v>81.959580623248186</v>
      </c>
      <c r="K6" s="152">
        <f>1000000*K8/SER_summary!K$8</f>
        <v>85.164549854309598</v>
      </c>
      <c r="L6" s="152">
        <f>1000000*L8/SER_summary!L$8</f>
        <v>88.151330263255588</v>
      </c>
      <c r="M6" s="152">
        <f>1000000*M8/SER_summary!M$8</f>
        <v>90.68623201680893</v>
      </c>
      <c r="N6" s="152">
        <f>1000000*N8/SER_summary!N$8</f>
        <v>93.130320676665264</v>
      </c>
      <c r="O6" s="152">
        <f>1000000*O8/SER_summary!O$8</f>
        <v>95.711668938588403</v>
      </c>
      <c r="P6" s="152">
        <f>1000000*P8/SER_summary!P$8</f>
        <v>98.357352261861834</v>
      </c>
      <c r="Q6" s="152">
        <f>1000000*Q8/SER_summary!Q$8</f>
        <v>100.94630291758557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"&amp;MID('SER_se-appl'!A24,FIND("(",'SER_se-appl'!A24),100)</f>
        <v>Stock of appliances (serviced mio m2)</v>
      </c>
      <c r="B8" s="62">
        <v>172.38210939875398</v>
      </c>
      <c r="C8" s="62">
        <v>186.72864733996113</v>
      </c>
      <c r="D8" s="62">
        <v>202.31121806216143</v>
      </c>
      <c r="E8" s="62">
        <v>220.34286570580448</v>
      </c>
      <c r="F8" s="62">
        <v>240.91178775098078</v>
      </c>
      <c r="G8" s="62">
        <v>262.30452729750056</v>
      </c>
      <c r="H8" s="62">
        <v>289.57409495956699</v>
      </c>
      <c r="I8" s="62">
        <v>314.25845927466077</v>
      </c>
      <c r="J8" s="62">
        <v>333.3751474950966</v>
      </c>
      <c r="K8" s="62">
        <v>344.67923172537917</v>
      </c>
      <c r="L8" s="62">
        <v>359.9606654257442</v>
      </c>
      <c r="M8" s="62">
        <v>369.81481677087936</v>
      </c>
      <c r="N8" s="62">
        <v>382.16997785448848</v>
      </c>
      <c r="O8" s="62">
        <v>394.56129809338302</v>
      </c>
      <c r="P8" s="62">
        <v>408.20225642468017</v>
      </c>
      <c r="Q8" s="62">
        <v>422.80577602454144</v>
      </c>
    </row>
    <row r="9" spans="1:17" ht="12.95" customHeight="1" x14ac:dyDescent="0.25">
      <c r="A9" s="151" t="str">
        <f>"Number of new appliances "&amp;MID('SER_se-appl'!A32,FIND("(",'SER_se-appl'!A32),100)</f>
        <v>Number of new appliances (serviced mio m2)</v>
      </c>
      <c r="B9" s="150"/>
      <c r="C9" s="150">
        <v>25.838678567790744</v>
      </c>
      <c r="D9" s="150">
        <v>27.074711348783865</v>
      </c>
      <c r="E9" s="150">
        <v>29.523788270226678</v>
      </c>
      <c r="F9" s="150">
        <v>32.061062671759892</v>
      </c>
      <c r="G9" s="150">
        <v>32.884880173103447</v>
      </c>
      <c r="H9" s="150">
        <v>38.76170828864997</v>
      </c>
      <c r="I9" s="150">
        <v>36.176504941677322</v>
      </c>
      <c r="J9" s="150">
        <v>30.608828847019467</v>
      </c>
      <c r="K9" s="150">
        <v>22.796224856866171</v>
      </c>
      <c r="L9" s="150">
        <v>26.773574326948612</v>
      </c>
      <c r="M9" s="150">
        <v>21.346291971718777</v>
      </c>
      <c r="N9" s="150">
        <v>23.847301710192696</v>
      </c>
      <c r="O9" s="150">
        <v>23.883460865478149</v>
      </c>
      <c r="P9" s="150">
        <v>25.133098957880691</v>
      </c>
      <c r="Q9" s="150">
        <v>26.095660226444831</v>
      </c>
    </row>
    <row r="10" spans="1:17" ht="12" customHeight="1" x14ac:dyDescent="0.25">
      <c r="A10" s="142" t="str">
        <f>"Number of replaced appliances "&amp;MID('SER_se-appl'!A40,FIND("(",'SER_se-appl'!A40),100)</f>
        <v>Number of replaced appliances (serviced mio m2)</v>
      </c>
      <c r="B10" s="149"/>
      <c r="C10" s="149">
        <f>B8+C9-C8</f>
        <v>11.492140626583591</v>
      </c>
      <c r="D10" s="149">
        <f t="shared" ref="D10:Q10" si="0">C8+D9-D8</f>
        <v>11.492140626583563</v>
      </c>
      <c r="E10" s="149">
        <f t="shared" si="0"/>
        <v>11.49214062658362</v>
      </c>
      <c r="F10" s="149">
        <f t="shared" si="0"/>
        <v>11.492140626583591</v>
      </c>
      <c r="G10" s="149">
        <f t="shared" si="0"/>
        <v>11.492140626583648</v>
      </c>
      <c r="H10" s="149">
        <f t="shared" si="0"/>
        <v>11.492140626583534</v>
      </c>
      <c r="I10" s="149">
        <f t="shared" si="0"/>
        <v>11.492140626583534</v>
      </c>
      <c r="J10" s="149">
        <f t="shared" si="0"/>
        <v>11.492140626583648</v>
      </c>
      <c r="K10" s="149">
        <f t="shared" si="0"/>
        <v>11.492140626583591</v>
      </c>
      <c r="L10" s="149">
        <f t="shared" si="0"/>
        <v>11.492140626583591</v>
      </c>
      <c r="M10" s="149">
        <f t="shared" si="0"/>
        <v>11.492140626583591</v>
      </c>
      <c r="N10" s="149">
        <f t="shared" si="0"/>
        <v>11.492140626583591</v>
      </c>
      <c r="O10" s="149">
        <f t="shared" si="0"/>
        <v>11.492140626583591</v>
      </c>
      <c r="P10" s="149">
        <f t="shared" si="0"/>
        <v>11.492140626583534</v>
      </c>
      <c r="Q10" s="149">
        <f t="shared" si="0"/>
        <v>11.492140626583534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675.29244457327252</v>
      </c>
      <c r="C12" s="146">
        <v>678.5182369553803</v>
      </c>
      <c r="D12" s="146">
        <v>681.4766078929066</v>
      </c>
      <c r="E12" s="146">
        <v>684.20943446179808</v>
      </c>
      <c r="F12" s="146">
        <v>686.74940604505696</v>
      </c>
      <c r="G12" s="146">
        <v>689.12253759644818</v>
      </c>
      <c r="H12" s="146">
        <v>691.34987686618081</v>
      </c>
      <c r="I12" s="146">
        <v>693.4486975057016</v>
      </c>
      <c r="J12" s="146">
        <v>695.43335353106136</v>
      </c>
      <c r="K12" s="146">
        <v>697.31590444218386</v>
      </c>
      <c r="L12" s="146">
        <v>699.10658120180676</v>
      </c>
      <c r="M12" s="146">
        <v>700.24449042625179</v>
      </c>
      <c r="N12" s="146">
        <v>701.33117890934977</v>
      </c>
      <c r="O12" s="146">
        <v>702.37112941457713</v>
      </c>
      <c r="P12" s="146">
        <v>703.36825801905184</v>
      </c>
      <c r="Q12" s="146">
        <v>704.326005996802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"&amp;MID('SER_se-appl'!A56,FIND("(",'SER_se-appl'!A56),100)</f>
        <v>W per appliance in average operating mode (W per serviced m2)</v>
      </c>
      <c r="B14" s="143">
        <f>IF(B5=0,0,B5/B8)</f>
        <v>47.079801116703557</v>
      </c>
      <c r="C14" s="143">
        <f>IF(C5=0,0,C5/C8)</f>
        <v>46.716508353926812</v>
      </c>
      <c r="D14" s="143">
        <f t="shared" ref="D14:Q14" si="1">IF(D5=0,0,D5/D8)</f>
        <v>46.351099459057522</v>
      </c>
      <c r="E14" s="143">
        <f t="shared" si="1"/>
        <v>45.971199746428461</v>
      </c>
      <c r="F14" s="143">
        <f t="shared" si="1"/>
        <v>45.585202611390095</v>
      </c>
      <c r="G14" s="143">
        <f t="shared" si="1"/>
        <v>45.203398179518587</v>
      </c>
      <c r="H14" s="143">
        <f t="shared" si="1"/>
        <v>44.79189749037284</v>
      </c>
      <c r="I14" s="143">
        <f t="shared" si="1"/>
        <v>44.415488821583963</v>
      </c>
      <c r="J14" s="143">
        <f t="shared" si="1"/>
        <v>44.087410764948388</v>
      </c>
      <c r="K14" s="143">
        <f t="shared" si="1"/>
        <v>43.805419882146907</v>
      </c>
      <c r="L14" s="143">
        <f t="shared" si="1"/>
        <v>43.472582315016957</v>
      </c>
      <c r="M14" s="143">
        <f t="shared" si="1"/>
        <v>43.172134358656038</v>
      </c>
      <c r="N14" s="143">
        <f t="shared" si="1"/>
        <v>42.825604256607967</v>
      </c>
      <c r="O14" s="143">
        <f t="shared" si="1"/>
        <v>42.458083682441924</v>
      </c>
      <c r="P14" s="143">
        <f t="shared" si="1"/>
        <v>42.058954689472905</v>
      </c>
      <c r="Q14" s="143">
        <f t="shared" si="1"/>
        <v>41.631857024260476</v>
      </c>
    </row>
    <row r="15" spans="1:17" ht="12" customHeight="1" x14ac:dyDescent="0.25">
      <c r="A15" s="142" t="str">
        <f>"W per new appliance in average operating mode "&amp;MID('SER_se-appl'!A56,FIND("(",'SER_se-appl'!A56),100)</f>
        <v>W per new appliance in average operating mode (W per serviced m2)</v>
      </c>
      <c r="B15" s="141"/>
      <c r="C15" s="141">
        <v>44.454389526721506</v>
      </c>
      <c r="D15" s="141">
        <v>44.140255325972056</v>
      </c>
      <c r="E15" s="141">
        <v>43.799467238033323</v>
      </c>
      <c r="F15" s="141">
        <v>43.468130592282556</v>
      </c>
      <c r="G15" s="141">
        <v>43.062070570706304</v>
      </c>
      <c r="H15" s="141">
        <v>42.685551120725926</v>
      </c>
      <c r="I15" s="141">
        <v>42.248901746431891</v>
      </c>
      <c r="J15" s="141">
        <v>41.842557353158327</v>
      </c>
      <c r="K15" s="141">
        <v>41.332242727260834</v>
      </c>
      <c r="L15" s="141">
        <v>40.736020872262351</v>
      </c>
      <c r="M15" s="141">
        <v>40.209465691144167</v>
      </c>
      <c r="N15" s="141">
        <v>39.501868154789939</v>
      </c>
      <c r="O15" s="141">
        <v>38.801080055907995</v>
      </c>
      <c r="P15" s="141">
        <v>38.088868050592538</v>
      </c>
      <c r="Q15" s="141">
        <v>37.350160755694986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745.71369441172635</v>
      </c>
      <c r="C3" s="154">
        <v>776.75132750241903</v>
      </c>
      <c r="D3" s="154">
        <v>808.30018122495267</v>
      </c>
      <c r="E3" s="154">
        <v>849.2188229399344</v>
      </c>
      <c r="F3" s="154">
        <v>897.61706529363482</v>
      </c>
      <c r="G3" s="154">
        <v>955.99135845503872</v>
      </c>
      <c r="H3" s="154">
        <v>991.14244786777397</v>
      </c>
      <c r="I3" s="154">
        <v>1023.3246856289225</v>
      </c>
      <c r="J3" s="154">
        <v>1038.5397228247166</v>
      </c>
      <c r="K3" s="154">
        <v>1037.8241333726214</v>
      </c>
      <c r="L3" s="154">
        <v>1034.0134223396283</v>
      </c>
      <c r="M3" s="154">
        <v>999.03617421020772</v>
      </c>
      <c r="N3" s="154">
        <v>965.28349369431999</v>
      </c>
      <c r="O3" s="154">
        <v>922.71465724144662</v>
      </c>
      <c r="P3" s="154">
        <v>880.81876926837083</v>
      </c>
      <c r="Q3" s="154">
        <v>830.94666878733074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5184.1890001705715</v>
      </c>
      <c r="C5" s="143">
        <v>5340.7004904966816</v>
      </c>
      <c r="D5" s="143">
        <v>5456.7189899801961</v>
      </c>
      <c r="E5" s="143">
        <v>5637.130555780047</v>
      </c>
      <c r="F5" s="143">
        <v>5860.2048565688947</v>
      </c>
      <c r="G5" s="143">
        <v>6145.7711743312366</v>
      </c>
      <c r="H5" s="143">
        <v>6288.9791745385728</v>
      </c>
      <c r="I5" s="143">
        <v>6400.1309619139993</v>
      </c>
      <c r="J5" s="143">
        <v>6437.1425926346183</v>
      </c>
      <c r="K5" s="143">
        <v>6357.2764591588502</v>
      </c>
      <c r="L5" s="143">
        <v>6257.9038307773444</v>
      </c>
      <c r="M5" s="143">
        <v>5976.7759043170036</v>
      </c>
      <c r="N5" s="143">
        <v>5725.2760289079888</v>
      </c>
      <c r="O5" s="143">
        <v>5424.3251093340086</v>
      </c>
      <c r="P5" s="143">
        <v>5126.5444672234298</v>
      </c>
      <c r="Q5" s="143">
        <v>4786.6628043263327</v>
      </c>
    </row>
    <row r="6" spans="1:17" ht="12" customHeight="1" x14ac:dyDescent="0.25">
      <c r="A6" s="153" t="str">
        <f>"Penetration factor "&amp;MID('SER_se-appl'!A73,FIND("(",'SER_se-appl'!A73),100)</f>
        <v>Penetration factor (unit per capita)</v>
      </c>
      <c r="B6" s="152">
        <f>1000*B8/SER_summary!B$3</f>
        <v>0.18201687805419844</v>
      </c>
      <c r="C6" s="152">
        <f>1000*C8/SER_summary!C$3</f>
        <v>0.19055047038818315</v>
      </c>
      <c r="D6" s="152">
        <f>1000*D8/SER_summary!D$3</f>
        <v>0.19838729048707301</v>
      </c>
      <c r="E6" s="152">
        <f>1000*E8/SER_summary!E$3</f>
        <v>0.21037478377614846</v>
      </c>
      <c r="F6" s="152">
        <f>1000*F8/SER_summary!F$3</f>
        <v>0.22655978084432019</v>
      </c>
      <c r="G6" s="152">
        <f>1000*G8/SER_summary!G$3</f>
        <v>0.24760733145863761</v>
      </c>
      <c r="H6" s="152">
        <f>1000*H8/SER_summary!H$3</f>
        <v>0.26217951773981873</v>
      </c>
      <c r="I6" s="152">
        <f>1000*I8/SER_summary!I$3</f>
        <v>0.27704889697305035</v>
      </c>
      <c r="J6" s="152">
        <f>1000*J8/SER_summary!J$3</f>
        <v>0.2916555536459981</v>
      </c>
      <c r="K6" s="152">
        <f>1000*K8/SER_summary!K$3</f>
        <v>0.3041862249866546</v>
      </c>
      <c r="L6" s="152">
        <f>1000*L8/SER_summary!L$3</f>
        <v>0.32121306324754439</v>
      </c>
      <c r="M6" s="152">
        <f>1000*M8/SER_summary!M$3</f>
        <v>0.33433803452461019</v>
      </c>
      <c r="N6" s="152">
        <f>1000*N8/SER_summary!N$3</f>
        <v>0.34688304062987779</v>
      </c>
      <c r="O6" s="152">
        <f>1000*O8/SER_summary!O$3</f>
        <v>0.36304924634982683</v>
      </c>
      <c r="P6" s="152">
        <f>1000*P8/SER_summary!P$3</f>
        <v>0.38435910263176887</v>
      </c>
      <c r="Q6" s="152">
        <f>1000*Q8/SER_summary!Q$3</f>
        <v>0.42014189112374656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"&amp;MID('SER_se-appl'!A25,FIND("(",'SER_se-appl'!A25),100)</f>
        <v>Stock of appliances (000 units)</v>
      </c>
      <c r="B8" s="62">
        <v>14955.139209584182</v>
      </c>
      <c r="C8" s="62">
        <v>15674.594040915568</v>
      </c>
      <c r="D8" s="62">
        <v>16355.10952942706</v>
      </c>
      <c r="E8" s="62">
        <v>17363.636208601158</v>
      </c>
      <c r="F8" s="62">
        <v>18698.357294475536</v>
      </c>
      <c r="G8" s="62">
        <v>20427.815063962014</v>
      </c>
      <c r="H8" s="62">
        <v>21613.553772537591</v>
      </c>
      <c r="I8" s="62">
        <v>22805.253911740325</v>
      </c>
      <c r="J8" s="62">
        <v>23979.288769811425</v>
      </c>
      <c r="K8" s="62">
        <v>24943.987111651746</v>
      </c>
      <c r="L8" s="62">
        <v>26275.953551532879</v>
      </c>
      <c r="M8" s="62">
        <v>26821.287537605524</v>
      </c>
      <c r="N8" s="62">
        <v>27864.386199412758</v>
      </c>
      <c r="O8" s="62">
        <v>29234.085298564882</v>
      </c>
      <c r="P8" s="62">
        <v>31043.709600524595</v>
      </c>
      <c r="Q8" s="62">
        <v>34114.486749770382</v>
      </c>
    </row>
    <row r="9" spans="1:17" ht="12.95" customHeight="1" x14ac:dyDescent="0.25">
      <c r="A9" s="151" t="str">
        <f>"Number of new appliances "&amp;MID('SER_se-appl'!A33,FIND("(",'SER_se-appl'!A33),100)</f>
        <v>Number of new appliances (000 units)</v>
      </c>
      <c r="B9" s="150"/>
      <c r="C9" s="150">
        <v>3480.5790154834017</v>
      </c>
      <c r="D9" s="150">
        <v>3552.0846400295909</v>
      </c>
      <c r="E9" s="150">
        <v>3994.9585967529215</v>
      </c>
      <c r="F9" s="150">
        <v>4440.6102801563566</v>
      </c>
      <c r="G9" s="150">
        <v>4959.5825315397351</v>
      </c>
      <c r="H9" s="150">
        <v>4666.3177240589721</v>
      </c>
      <c r="I9" s="150">
        <v>4743.7847792323391</v>
      </c>
      <c r="J9" s="150">
        <v>5168.993454824018</v>
      </c>
      <c r="K9" s="150">
        <v>5405.3086219966735</v>
      </c>
      <c r="L9" s="150">
        <v>6291.5489714208679</v>
      </c>
      <c r="M9" s="150">
        <v>5211.6517101316176</v>
      </c>
      <c r="N9" s="150">
        <v>5786.883441039573</v>
      </c>
      <c r="O9" s="150">
        <v>6538.6925539761405</v>
      </c>
      <c r="P9" s="150">
        <v>7214.9329239563876</v>
      </c>
      <c r="Q9" s="150">
        <v>9362.3261206666411</v>
      </c>
    </row>
    <row r="10" spans="1:17" ht="12" customHeight="1" x14ac:dyDescent="0.25">
      <c r="A10" s="142" t="str">
        <f>"Number of replaced appliances "&amp;MID('SER_se-appl'!A41,FIND("(",'SER_se-appl'!A41),100)</f>
        <v>Number of replaced appliances (000 units)</v>
      </c>
      <c r="B10" s="149"/>
      <c r="C10" s="149">
        <f>B8+C9-C8</f>
        <v>2761.124184152015</v>
      </c>
      <c r="D10" s="149">
        <f t="shared" ref="D10:Q10" si="0">C8+D9-D8</f>
        <v>2871.5691515180988</v>
      </c>
      <c r="E10" s="149">
        <f t="shared" si="0"/>
        <v>2986.4319175788223</v>
      </c>
      <c r="F10" s="149">
        <f t="shared" si="0"/>
        <v>3105.8891942819791</v>
      </c>
      <c r="G10" s="149">
        <f t="shared" si="0"/>
        <v>3230.1247620532558</v>
      </c>
      <c r="H10" s="149">
        <f t="shared" si="0"/>
        <v>3480.5790154833958</v>
      </c>
      <c r="I10" s="149">
        <f t="shared" si="0"/>
        <v>3552.0846400296032</v>
      </c>
      <c r="J10" s="149">
        <f t="shared" si="0"/>
        <v>3994.9585967529165</v>
      </c>
      <c r="K10" s="149">
        <f t="shared" si="0"/>
        <v>4440.6102801563538</v>
      </c>
      <c r="L10" s="149">
        <f t="shared" si="0"/>
        <v>4959.5825315397342</v>
      </c>
      <c r="M10" s="149">
        <f t="shared" si="0"/>
        <v>4666.3177240589721</v>
      </c>
      <c r="N10" s="149">
        <f t="shared" si="0"/>
        <v>4743.7847792323373</v>
      </c>
      <c r="O10" s="149">
        <f t="shared" si="0"/>
        <v>5168.9934548240199</v>
      </c>
      <c r="P10" s="149">
        <f t="shared" si="0"/>
        <v>5405.3086219966754</v>
      </c>
      <c r="Q10" s="149">
        <f t="shared" si="0"/>
        <v>6291.5489714208525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1672.6028834246777</v>
      </c>
      <c r="C12" s="146">
        <v>1691.1624601177959</v>
      </c>
      <c r="D12" s="146">
        <v>1722.4341832202961</v>
      </c>
      <c r="E12" s="146">
        <v>1751.7134610126716</v>
      </c>
      <c r="F12" s="146">
        <v>1781.0653366960148</v>
      </c>
      <c r="G12" s="146">
        <v>1808.7524366535051</v>
      </c>
      <c r="H12" s="146">
        <v>1832.5569006761089</v>
      </c>
      <c r="I12" s="146">
        <v>1859.200119858265</v>
      </c>
      <c r="J12" s="146">
        <v>1875.9943740374667</v>
      </c>
      <c r="K12" s="146">
        <v>1898.2535302033589</v>
      </c>
      <c r="L12" s="146">
        <v>1921.3161807532242</v>
      </c>
      <c r="M12" s="146">
        <v>1943.6398295823667</v>
      </c>
      <c r="N12" s="146">
        <v>1960.4690872878386</v>
      </c>
      <c r="O12" s="146">
        <v>1977.9861981390827</v>
      </c>
      <c r="P12" s="146">
        <v>1997.8523112216551</v>
      </c>
      <c r="Q12" s="146">
        <v>2018.5609394840967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"&amp;MID('SER_se-appl'!A57,FIND("(",'SER_se-appl'!A57),100)</f>
        <v>W per appliance in average operating mode (W per appliance)</v>
      </c>
      <c r="B14" s="143">
        <f>IF(B5=0,0,B5/B8*1000)</f>
        <v>346.64933087672108</v>
      </c>
      <c r="C14" s="143">
        <f>IF(C5=0,0,C5/C8*1000)</f>
        <v>340.72336907455406</v>
      </c>
      <c r="D14" s="143">
        <f t="shared" ref="D14:Q14" si="1">IF(D5=0,0,D5/D8*1000)</f>
        <v>333.64001507676556</v>
      </c>
      <c r="E14" s="143">
        <f t="shared" si="1"/>
        <v>324.65150087558663</v>
      </c>
      <c r="F14" s="143">
        <f t="shared" si="1"/>
        <v>313.40747020062037</v>
      </c>
      <c r="G14" s="143">
        <f t="shared" si="1"/>
        <v>300.85308463426304</v>
      </c>
      <c r="H14" s="143">
        <f t="shared" si="1"/>
        <v>290.97386023252761</v>
      </c>
      <c r="I14" s="143">
        <f t="shared" si="1"/>
        <v>280.64282847643108</v>
      </c>
      <c r="J14" s="143">
        <f t="shared" si="1"/>
        <v>268.44593492441771</v>
      </c>
      <c r="K14" s="143">
        <f t="shared" si="1"/>
        <v>254.86208081743521</v>
      </c>
      <c r="L14" s="143">
        <f t="shared" si="1"/>
        <v>238.16086516153371</v>
      </c>
      <c r="M14" s="143">
        <f t="shared" si="1"/>
        <v>222.83702435750337</v>
      </c>
      <c r="N14" s="143">
        <f t="shared" si="1"/>
        <v>205.46930364569269</v>
      </c>
      <c r="O14" s="143">
        <f t="shared" si="1"/>
        <v>185.54796751586039</v>
      </c>
      <c r="P14" s="143">
        <f t="shared" si="1"/>
        <v>165.13955752043236</v>
      </c>
      <c r="Q14" s="143">
        <f t="shared" si="1"/>
        <v>140.3117344088007</v>
      </c>
    </row>
    <row r="15" spans="1:17" ht="12" customHeight="1" x14ac:dyDescent="0.25">
      <c r="A15" s="142" t="str">
        <f>"W per new appliance in average operating mode "&amp;MID('SER_se-appl'!A57,FIND("(",'SER_se-appl'!A57),100)</f>
        <v>W per new appliance in average operating mode (W per appliance)</v>
      </c>
      <c r="B15" s="141"/>
      <c r="C15" s="141">
        <v>319.96209144393458</v>
      </c>
      <c r="D15" s="141">
        <v>312.89964543588019</v>
      </c>
      <c r="E15" s="141">
        <v>304.2975696232528</v>
      </c>
      <c r="F15" s="141">
        <v>292.69146125522394</v>
      </c>
      <c r="G15" s="141">
        <v>283.34782136192257</v>
      </c>
      <c r="H15" s="141">
        <v>269.34757034589614</v>
      </c>
      <c r="I15" s="141">
        <v>257.72623942622624</v>
      </c>
      <c r="J15" s="141">
        <v>242.3426985168629</v>
      </c>
      <c r="K15" s="141">
        <v>225.6786177433026</v>
      </c>
      <c r="L15" s="141">
        <v>207.56641690734551</v>
      </c>
      <c r="M15" s="141">
        <v>187.22153153098861</v>
      </c>
      <c r="N15" s="141">
        <v>167.81017732326382</v>
      </c>
      <c r="O15" s="141">
        <v>145.55156019766292</v>
      </c>
      <c r="P15" s="141">
        <v>127.80187229681889</v>
      </c>
      <c r="Q15" s="141">
        <v>103.18296985675212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theme="2" tint="-0.49998474074526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x14ac:dyDescent="0.25">
      <c r="A2" s="175"/>
    </row>
    <row r="3" spans="1:17" x14ac:dyDescent="0.25">
      <c r="A3" s="162" t="s">
        <v>95</v>
      </c>
      <c r="B3" s="174">
        <v>22113.339910117284</v>
      </c>
      <c r="C3" s="174">
        <v>24557.486152812253</v>
      </c>
      <c r="D3" s="174">
        <v>20259.498146441809</v>
      </c>
      <c r="E3" s="174">
        <v>18444.366638019754</v>
      </c>
      <c r="F3" s="174">
        <v>21661.203563624138</v>
      </c>
      <c r="G3" s="174">
        <v>16511.460195027121</v>
      </c>
      <c r="H3" s="174">
        <v>17613.873362809711</v>
      </c>
      <c r="I3" s="174">
        <v>19354.872156439873</v>
      </c>
      <c r="J3" s="174">
        <v>21222.166174245154</v>
      </c>
      <c r="K3" s="174">
        <v>16393.244143107935</v>
      </c>
      <c r="L3" s="174">
        <v>16700</v>
      </c>
      <c r="M3" s="174">
        <v>19771.85182251181</v>
      </c>
      <c r="N3" s="174">
        <v>18916.229242687376</v>
      </c>
      <c r="O3" s="174">
        <v>23749.653411861444</v>
      </c>
      <c r="P3" s="174">
        <v>18978.718612768833</v>
      </c>
      <c r="Q3" s="174">
        <v>15512.066164254045</v>
      </c>
    </row>
    <row r="5" spans="1:17" x14ac:dyDescent="0.25">
      <c r="A5" s="162" t="s">
        <v>154</v>
      </c>
      <c r="B5" s="174">
        <v>7859.0514769385818</v>
      </c>
      <c r="C5" s="174">
        <v>7841.289327329343</v>
      </c>
      <c r="D5" s="174">
        <v>8128.3864794551982</v>
      </c>
      <c r="E5" s="174">
        <v>9621.792087378959</v>
      </c>
      <c r="F5" s="174">
        <v>9458.4121577225451</v>
      </c>
      <c r="G5" s="174">
        <v>9439.881607082345</v>
      </c>
      <c r="H5" s="174">
        <v>9209.1154697369457</v>
      </c>
      <c r="I5" s="174">
        <v>8801.1282853834873</v>
      </c>
      <c r="J5" s="174">
        <v>8996.2681262070819</v>
      </c>
      <c r="K5" s="174">
        <v>8908.6730970700646</v>
      </c>
      <c r="L5" s="174">
        <v>9435.1602113554382</v>
      </c>
      <c r="M5" s="174">
        <v>9745.3938293631181</v>
      </c>
      <c r="N5" s="174">
        <v>9720.7753940993607</v>
      </c>
      <c r="O5" s="174">
        <v>10371.14472976626</v>
      </c>
      <c r="P5" s="174">
        <v>9761.347657945209</v>
      </c>
      <c r="Q5" s="174">
        <v>9206.1023922656786</v>
      </c>
    </row>
    <row r="6" spans="1:17" x14ac:dyDescent="0.25">
      <c r="A6" s="173" t="s">
        <v>153</v>
      </c>
      <c r="B6" s="172">
        <v>8542.4472575419368</v>
      </c>
      <c r="C6" s="172">
        <v>8401.3927095854469</v>
      </c>
      <c r="D6" s="172">
        <v>8847.2213655997311</v>
      </c>
      <c r="E6" s="172">
        <v>10133.348564120733</v>
      </c>
      <c r="F6" s="172">
        <v>10122.691510153471</v>
      </c>
      <c r="G6" s="172">
        <v>11243.626159671225</v>
      </c>
      <c r="H6" s="172">
        <v>10435.211152474034</v>
      </c>
      <c r="I6" s="172">
        <v>9455.1867265485635</v>
      </c>
      <c r="J6" s="172">
        <v>9587.3165540121699</v>
      </c>
      <c r="K6" s="172">
        <v>10155.556523018966</v>
      </c>
      <c r="L6" s="172">
        <v>9939.6957936310864</v>
      </c>
      <c r="M6" s="172">
        <v>10259.491067652285</v>
      </c>
      <c r="N6" s="172">
        <v>10555.420742454338</v>
      </c>
      <c r="O6" s="172">
        <v>10928.871616923019</v>
      </c>
      <c r="P6" s="172">
        <v>10410.726265095744</v>
      </c>
      <c r="Q6" s="172">
        <v>9990.6943127606519</v>
      </c>
    </row>
    <row r="7" spans="1:17" x14ac:dyDescent="0.25">
      <c r="A7" s="171" t="s">
        <v>152</v>
      </c>
      <c r="B7" s="170"/>
      <c r="C7" s="170">
        <v>423.04809182264444</v>
      </c>
      <c r="D7" s="170">
        <v>445.82865601428426</v>
      </c>
      <c r="E7" s="170">
        <v>1504.5773300025867</v>
      </c>
      <c r="F7" s="170">
        <v>456.46514633959271</v>
      </c>
      <c r="G7" s="170">
        <v>1120.934649517756</v>
      </c>
      <c r="H7" s="170">
        <v>0</v>
      </c>
      <c r="I7" s="170">
        <v>0</v>
      </c>
      <c r="J7" s="170">
        <v>499.32239400726178</v>
      </c>
      <c r="K7" s="170">
        <v>568.23996900679595</v>
      </c>
      <c r="L7" s="170">
        <v>730.25896267003486</v>
      </c>
      <c r="M7" s="170">
        <v>1303.8145705270331</v>
      </c>
      <c r="N7" s="170">
        <v>523.79351737495483</v>
      </c>
      <c r="O7" s="170">
        <v>1032.1812865092227</v>
      </c>
      <c r="P7" s="170">
        <v>0</v>
      </c>
      <c r="Q7" s="170">
        <v>0</v>
      </c>
    </row>
    <row r="8" spans="1:17" x14ac:dyDescent="0.25">
      <c r="A8" s="169" t="s">
        <v>151</v>
      </c>
      <c r="B8" s="168"/>
      <c r="C8" s="168">
        <f t="shared" ref="C8:Q8" si="0">IF(B6=0,0,B6+C7-C6)</f>
        <v>564.10263977913382</v>
      </c>
      <c r="D8" s="168">
        <f t="shared" si="0"/>
        <v>0</v>
      </c>
      <c r="E8" s="168">
        <f t="shared" si="0"/>
        <v>218.45013148158432</v>
      </c>
      <c r="F8" s="168">
        <f t="shared" si="0"/>
        <v>467.12220030685603</v>
      </c>
      <c r="G8" s="168">
        <f t="shared" si="0"/>
        <v>1.8189894035458565E-12</v>
      </c>
      <c r="H8" s="168">
        <f t="shared" si="0"/>
        <v>808.41500719719079</v>
      </c>
      <c r="I8" s="168">
        <f t="shared" si="0"/>
        <v>980.0244259254705</v>
      </c>
      <c r="J8" s="168">
        <f t="shared" si="0"/>
        <v>367.19256654365563</v>
      </c>
      <c r="K8" s="168">
        <f t="shared" si="0"/>
        <v>0</v>
      </c>
      <c r="L8" s="168">
        <f t="shared" si="0"/>
        <v>946.11969205791502</v>
      </c>
      <c r="M8" s="168">
        <f t="shared" si="0"/>
        <v>984.01929650583406</v>
      </c>
      <c r="N8" s="168">
        <f t="shared" si="0"/>
        <v>227.86384257290229</v>
      </c>
      <c r="O8" s="168">
        <f t="shared" si="0"/>
        <v>658.73041204054243</v>
      </c>
      <c r="P8" s="168">
        <f t="shared" si="0"/>
        <v>518.14535182727559</v>
      </c>
      <c r="Q8" s="168">
        <f t="shared" si="0"/>
        <v>420.03195233509177</v>
      </c>
    </row>
    <row r="9" spans="1:17" x14ac:dyDescent="0.25">
      <c r="A9" s="167" t="s">
        <v>150</v>
      </c>
      <c r="B9" s="166">
        <f>B6-B5</f>
        <v>683.39578060335498</v>
      </c>
      <c r="C9" s="166">
        <f t="shared" ref="C9:Q9" si="1">C6-C5</f>
        <v>560.10338225610394</v>
      </c>
      <c r="D9" s="166">
        <f t="shared" si="1"/>
        <v>718.8348861445329</v>
      </c>
      <c r="E9" s="166">
        <f t="shared" si="1"/>
        <v>511.55647674177453</v>
      </c>
      <c r="F9" s="166">
        <f t="shared" si="1"/>
        <v>664.27935243092543</v>
      </c>
      <c r="G9" s="166">
        <f t="shared" si="1"/>
        <v>1803.7445525888797</v>
      </c>
      <c r="H9" s="166">
        <f t="shared" si="1"/>
        <v>1226.0956827370883</v>
      </c>
      <c r="I9" s="166">
        <f t="shared" si="1"/>
        <v>654.05844116507615</v>
      </c>
      <c r="J9" s="166">
        <f t="shared" si="1"/>
        <v>591.04842780508807</v>
      </c>
      <c r="K9" s="166">
        <f t="shared" si="1"/>
        <v>1246.8834259489013</v>
      </c>
      <c r="L9" s="166">
        <f t="shared" si="1"/>
        <v>504.53558227564827</v>
      </c>
      <c r="M9" s="166">
        <f t="shared" si="1"/>
        <v>514.09723828916685</v>
      </c>
      <c r="N9" s="166">
        <f t="shared" si="1"/>
        <v>834.64534835497761</v>
      </c>
      <c r="O9" s="166">
        <f t="shared" si="1"/>
        <v>557.7268871567594</v>
      </c>
      <c r="P9" s="166">
        <f t="shared" si="1"/>
        <v>649.37860715053466</v>
      </c>
      <c r="Q9" s="166">
        <f t="shared" si="1"/>
        <v>784.59192049497324</v>
      </c>
    </row>
    <row r="10" spans="1:17" x14ac:dyDescent="0.25"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</row>
    <row r="11" spans="1:17" x14ac:dyDescent="0.25">
      <c r="A11" s="162" t="s">
        <v>149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</row>
    <row r="12" spans="1:17" x14ac:dyDescent="0.25">
      <c r="A12" s="164" t="s">
        <v>148</v>
      </c>
      <c r="B12" s="163">
        <f>SUM(B13:B14,B18:B19,B25:B26)</f>
        <v>1069.5704519178732</v>
      </c>
      <c r="C12" s="163">
        <f t="shared" ref="C12:Q12" si="2">SUM(C13:C14,C18:C19,C25:C26)</f>
        <v>1059.9016000000001</v>
      </c>
      <c r="D12" s="163">
        <f t="shared" si="2"/>
        <v>1093.5960500000001</v>
      </c>
      <c r="E12" s="163">
        <f t="shared" si="2"/>
        <v>1316.3793099999998</v>
      </c>
      <c r="F12" s="163">
        <f t="shared" si="2"/>
        <v>1280.6847999999995</v>
      </c>
      <c r="G12" s="163">
        <f t="shared" si="2"/>
        <v>1278.876881776871</v>
      </c>
      <c r="H12" s="163">
        <f t="shared" si="2"/>
        <v>1241.2762299999995</v>
      </c>
      <c r="I12" s="163">
        <f t="shared" si="2"/>
        <v>1174.02846</v>
      </c>
      <c r="J12" s="163">
        <f t="shared" si="2"/>
        <v>1181.6177999999998</v>
      </c>
      <c r="K12" s="163">
        <f t="shared" si="2"/>
        <v>1170.6152099999999</v>
      </c>
      <c r="L12" s="163">
        <f t="shared" si="2"/>
        <v>1211.0580681823369</v>
      </c>
      <c r="M12" s="163">
        <f t="shared" si="2"/>
        <v>1208.2167169655722</v>
      </c>
      <c r="N12" s="163">
        <f t="shared" si="2"/>
        <v>1190.1085236346757</v>
      </c>
      <c r="O12" s="163">
        <f t="shared" si="2"/>
        <v>1240.5956070174993</v>
      </c>
      <c r="P12" s="163">
        <f t="shared" si="2"/>
        <v>1166.0319896315582</v>
      </c>
      <c r="Q12" s="163">
        <f t="shared" si="2"/>
        <v>1098.7189029814165</v>
      </c>
    </row>
    <row r="13" spans="1:17" x14ac:dyDescent="0.25">
      <c r="A13" s="54" t="s">
        <v>38</v>
      </c>
      <c r="B13" s="53">
        <v>52.999641936212427</v>
      </c>
      <c r="C13" s="53">
        <v>44.511470000000003</v>
      </c>
      <c r="D13" s="53">
        <v>34.51151999999999</v>
      </c>
      <c r="E13" s="53">
        <v>35.300170000000016</v>
      </c>
      <c r="F13" s="53">
        <v>34.400719999999993</v>
      </c>
      <c r="G13" s="53">
        <v>18.087976382945552</v>
      </c>
      <c r="H13" s="53">
        <v>10.296700000000001</v>
      </c>
      <c r="I13" s="53">
        <v>2.0999799999999986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</row>
    <row r="14" spans="1:17" x14ac:dyDescent="0.25">
      <c r="A14" s="51" t="s">
        <v>37</v>
      </c>
      <c r="B14" s="50">
        <f>SUM(B15:B17)</f>
        <v>111.34997073504545</v>
      </c>
      <c r="C14" s="50">
        <f t="shared" ref="C14:Q14" si="3">SUM(C15:C17)</f>
        <v>112.29978999999997</v>
      </c>
      <c r="D14" s="50">
        <f t="shared" si="3"/>
        <v>133.90011000000004</v>
      </c>
      <c r="E14" s="50">
        <f t="shared" si="3"/>
        <v>296.07629999999995</v>
      </c>
      <c r="F14" s="50">
        <f t="shared" si="3"/>
        <v>275.21886999999992</v>
      </c>
      <c r="G14" s="50">
        <f t="shared" si="3"/>
        <v>332.76975539392549</v>
      </c>
      <c r="H14" s="50">
        <f t="shared" si="3"/>
        <v>258.99943999999999</v>
      </c>
      <c r="I14" s="50">
        <f t="shared" si="3"/>
        <v>191.90069999999997</v>
      </c>
      <c r="J14" s="50">
        <f t="shared" si="3"/>
        <v>175.60058999999998</v>
      </c>
      <c r="K14" s="50">
        <f t="shared" si="3"/>
        <v>173.60064999999997</v>
      </c>
      <c r="L14" s="50">
        <f t="shared" si="3"/>
        <v>177.61354155074244</v>
      </c>
      <c r="M14" s="50">
        <f t="shared" si="3"/>
        <v>161.3005277806453</v>
      </c>
      <c r="N14" s="50">
        <f t="shared" si="3"/>
        <v>157.00099429366992</v>
      </c>
      <c r="O14" s="50">
        <f t="shared" si="3"/>
        <v>145.84672637697713</v>
      </c>
      <c r="P14" s="50">
        <f t="shared" si="3"/>
        <v>128.91204572469616</v>
      </c>
      <c r="Q14" s="50">
        <f t="shared" si="3"/>
        <v>117.58394823780083</v>
      </c>
    </row>
    <row r="15" spans="1:17" x14ac:dyDescent="0.25">
      <c r="A15" s="52" t="s">
        <v>66</v>
      </c>
      <c r="B15" s="50">
        <v>0</v>
      </c>
      <c r="C15" s="50">
        <v>0</v>
      </c>
      <c r="D15" s="50">
        <v>0</v>
      </c>
      <c r="E15" s="50">
        <v>0</v>
      </c>
      <c r="F15" s="50">
        <v>0</v>
      </c>
      <c r="G15" s="50">
        <v>0</v>
      </c>
      <c r="H15" s="50">
        <v>0</v>
      </c>
      <c r="I15" s="50">
        <v>0</v>
      </c>
      <c r="J15" s="50">
        <v>0</v>
      </c>
      <c r="K15" s="50">
        <v>0</v>
      </c>
      <c r="L15" s="50">
        <v>0</v>
      </c>
      <c r="M15" s="50">
        <v>0</v>
      </c>
      <c r="N15" s="50">
        <v>0</v>
      </c>
      <c r="O15" s="50">
        <v>0</v>
      </c>
      <c r="P15" s="50">
        <v>0</v>
      </c>
      <c r="Q15" s="50">
        <v>0</v>
      </c>
    </row>
    <row r="16" spans="1:17" x14ac:dyDescent="0.25">
      <c r="A16" s="52" t="s">
        <v>147</v>
      </c>
      <c r="B16" s="50">
        <v>106.57304895299342</v>
      </c>
      <c r="C16" s="50">
        <v>106.59979999999997</v>
      </c>
      <c r="D16" s="50">
        <v>129.10020000000003</v>
      </c>
      <c r="E16" s="50">
        <v>129.04339999999999</v>
      </c>
      <c r="F16" s="50">
        <v>131.05182999999997</v>
      </c>
      <c r="G16" s="50">
        <v>159.76396761912491</v>
      </c>
      <c r="H16" s="50">
        <v>105.49993000000003</v>
      </c>
      <c r="I16" s="50">
        <v>71.700370000000007</v>
      </c>
      <c r="J16" s="50">
        <v>50.199949999999987</v>
      </c>
      <c r="K16" s="50">
        <v>48.199950000000001</v>
      </c>
      <c r="L16" s="50">
        <v>51.232334386506771</v>
      </c>
      <c r="M16" s="50">
        <v>40.98586702870886</v>
      </c>
      <c r="N16" s="50">
        <v>49.178339089815076</v>
      </c>
      <c r="O16" s="50">
        <v>42.012933629370316</v>
      </c>
      <c r="P16" s="50">
        <v>36.352290278578174</v>
      </c>
      <c r="Q16" s="50">
        <v>34.775952570974532</v>
      </c>
    </row>
    <row r="17" spans="1:17" x14ac:dyDescent="0.25">
      <c r="A17" s="52" t="s">
        <v>146</v>
      </c>
      <c r="B17" s="50">
        <v>4.7769217820520282</v>
      </c>
      <c r="C17" s="50">
        <v>5.6999900000000006</v>
      </c>
      <c r="D17" s="50">
        <v>4.7999100000000121</v>
      </c>
      <c r="E17" s="50">
        <v>167.03289999999996</v>
      </c>
      <c r="F17" s="50">
        <v>144.16703999999996</v>
      </c>
      <c r="G17" s="50">
        <v>173.00578777480061</v>
      </c>
      <c r="H17" s="50">
        <v>153.49950999999996</v>
      </c>
      <c r="I17" s="50">
        <v>120.20032999999998</v>
      </c>
      <c r="J17" s="50">
        <v>125.40064</v>
      </c>
      <c r="K17" s="50">
        <v>125.40069999999999</v>
      </c>
      <c r="L17" s="50">
        <v>126.38120716423568</v>
      </c>
      <c r="M17" s="50">
        <v>120.31466075193643</v>
      </c>
      <c r="N17" s="50">
        <v>107.82265520385485</v>
      </c>
      <c r="O17" s="50">
        <v>103.83379274760681</v>
      </c>
      <c r="P17" s="50">
        <v>92.559755446117975</v>
      </c>
      <c r="Q17" s="50">
        <v>82.807995666826301</v>
      </c>
    </row>
    <row r="18" spans="1:17" x14ac:dyDescent="0.25">
      <c r="A18" s="51" t="s">
        <v>41</v>
      </c>
      <c r="B18" s="50">
        <v>259.91244924661527</v>
      </c>
      <c r="C18" s="50">
        <v>238.08575999999999</v>
      </c>
      <c r="D18" s="50">
        <v>237.88907999999998</v>
      </c>
      <c r="E18" s="50">
        <v>279.99765999999988</v>
      </c>
      <c r="F18" s="50">
        <v>257.74650999999994</v>
      </c>
      <c r="G18" s="50">
        <v>214.77385999999998</v>
      </c>
      <c r="H18" s="50">
        <v>257.99794999999995</v>
      </c>
      <c r="I18" s="50">
        <v>258.00474999999994</v>
      </c>
      <c r="J18" s="50">
        <v>258.01369999999991</v>
      </c>
      <c r="K18" s="50">
        <v>257.99804999999998</v>
      </c>
      <c r="L18" s="50">
        <v>259.43814663159435</v>
      </c>
      <c r="M18" s="50">
        <v>272.91918918492712</v>
      </c>
      <c r="N18" s="50">
        <v>269.31942801276733</v>
      </c>
      <c r="O18" s="50">
        <v>285.38862991327926</v>
      </c>
      <c r="P18" s="50">
        <v>270.3654190302907</v>
      </c>
      <c r="Q18" s="50">
        <v>255.77076665333595</v>
      </c>
    </row>
    <row r="19" spans="1:17" x14ac:dyDescent="0.25">
      <c r="A19" s="51" t="s">
        <v>64</v>
      </c>
      <c r="B19" s="50">
        <f>SUM(B20:B24)</f>
        <v>0</v>
      </c>
      <c r="C19" s="50">
        <f t="shared" ref="C19:Q19" si="4">SUM(C20:C24)</f>
        <v>0</v>
      </c>
      <c r="D19" s="50">
        <f t="shared" si="4"/>
        <v>0</v>
      </c>
      <c r="E19" s="50">
        <f t="shared" si="4"/>
        <v>0</v>
      </c>
      <c r="F19" s="50">
        <f t="shared" si="4"/>
        <v>0</v>
      </c>
      <c r="G19" s="50">
        <f t="shared" si="4"/>
        <v>0</v>
      </c>
      <c r="H19" s="50">
        <f t="shared" si="4"/>
        <v>0</v>
      </c>
      <c r="I19" s="50">
        <f t="shared" si="4"/>
        <v>0</v>
      </c>
      <c r="J19" s="50">
        <f t="shared" si="4"/>
        <v>0</v>
      </c>
      <c r="K19" s="50">
        <f t="shared" si="4"/>
        <v>0</v>
      </c>
      <c r="L19" s="50">
        <f t="shared" si="4"/>
        <v>0</v>
      </c>
      <c r="M19" s="50">
        <f t="shared" si="4"/>
        <v>0</v>
      </c>
      <c r="N19" s="50">
        <f t="shared" si="4"/>
        <v>0</v>
      </c>
      <c r="O19" s="50">
        <f t="shared" si="4"/>
        <v>0</v>
      </c>
      <c r="P19" s="50">
        <f t="shared" si="4"/>
        <v>0</v>
      </c>
      <c r="Q19" s="50">
        <f t="shared" si="4"/>
        <v>0</v>
      </c>
    </row>
    <row r="20" spans="1:17" x14ac:dyDescent="0.25">
      <c r="A20" s="52" t="s">
        <v>34</v>
      </c>
      <c r="B20" s="50">
        <v>0</v>
      </c>
      <c r="C20" s="50">
        <v>0</v>
      </c>
      <c r="D20" s="50">
        <v>0</v>
      </c>
      <c r="E20" s="50">
        <v>0</v>
      </c>
      <c r="F20" s="50">
        <v>0</v>
      </c>
      <c r="G20" s="50">
        <v>0</v>
      </c>
      <c r="H20" s="50">
        <v>0</v>
      </c>
      <c r="I20" s="50">
        <v>0</v>
      </c>
      <c r="J20" s="50">
        <v>0</v>
      </c>
      <c r="K20" s="50">
        <v>0</v>
      </c>
      <c r="L20" s="50">
        <v>0</v>
      </c>
      <c r="M20" s="50">
        <v>0</v>
      </c>
      <c r="N20" s="50">
        <v>0</v>
      </c>
      <c r="O20" s="50">
        <v>0</v>
      </c>
      <c r="P20" s="50">
        <v>0</v>
      </c>
      <c r="Q20" s="50">
        <v>0</v>
      </c>
    </row>
    <row r="21" spans="1:17" x14ac:dyDescent="0.25">
      <c r="A21" s="52" t="s">
        <v>63</v>
      </c>
      <c r="B21" s="50">
        <v>0</v>
      </c>
      <c r="C21" s="50">
        <v>0</v>
      </c>
      <c r="D21" s="50">
        <v>0</v>
      </c>
      <c r="E21" s="50">
        <v>0</v>
      </c>
      <c r="F21" s="50">
        <v>0</v>
      </c>
      <c r="G21" s="50">
        <v>0</v>
      </c>
      <c r="H21" s="50">
        <v>0</v>
      </c>
      <c r="I21" s="50">
        <v>0</v>
      </c>
      <c r="J21" s="50">
        <v>0</v>
      </c>
      <c r="K21" s="50">
        <v>0</v>
      </c>
      <c r="L21" s="50">
        <v>0</v>
      </c>
      <c r="M21" s="50">
        <v>0</v>
      </c>
      <c r="N21" s="50">
        <v>0</v>
      </c>
      <c r="O21" s="50">
        <v>0</v>
      </c>
      <c r="P21" s="50">
        <v>0</v>
      </c>
      <c r="Q21" s="50">
        <v>0</v>
      </c>
    </row>
    <row r="22" spans="1:17" x14ac:dyDescent="0.25">
      <c r="A22" s="52" t="s">
        <v>62</v>
      </c>
      <c r="B22" s="50">
        <v>0</v>
      </c>
      <c r="C22" s="50">
        <v>0</v>
      </c>
      <c r="D22" s="50">
        <v>0</v>
      </c>
      <c r="E22" s="50">
        <v>0</v>
      </c>
      <c r="F22" s="50">
        <v>0</v>
      </c>
      <c r="G22" s="50">
        <v>0</v>
      </c>
      <c r="H22" s="50">
        <v>0</v>
      </c>
      <c r="I22" s="50">
        <v>0</v>
      </c>
      <c r="J22" s="50">
        <v>0</v>
      </c>
      <c r="K22" s="50">
        <v>0</v>
      </c>
      <c r="L22" s="50">
        <v>0</v>
      </c>
      <c r="M22" s="50">
        <v>0</v>
      </c>
      <c r="N22" s="50">
        <v>0</v>
      </c>
      <c r="O22" s="50">
        <v>0</v>
      </c>
      <c r="P22" s="50">
        <v>0</v>
      </c>
      <c r="Q22" s="50">
        <v>0</v>
      </c>
    </row>
    <row r="23" spans="1:17" x14ac:dyDescent="0.25">
      <c r="A23" s="52" t="s">
        <v>33</v>
      </c>
      <c r="B23" s="50">
        <v>0</v>
      </c>
      <c r="C23" s="50">
        <v>0</v>
      </c>
      <c r="D23" s="50">
        <v>0</v>
      </c>
      <c r="E23" s="50">
        <v>0</v>
      </c>
      <c r="F23" s="50">
        <v>0</v>
      </c>
      <c r="G23" s="50">
        <v>0</v>
      </c>
      <c r="H23" s="50">
        <v>0</v>
      </c>
      <c r="I23" s="50">
        <v>0</v>
      </c>
      <c r="J23" s="50">
        <v>0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50">
        <v>0</v>
      </c>
      <c r="Q23" s="50">
        <v>0</v>
      </c>
    </row>
    <row r="24" spans="1:17" x14ac:dyDescent="0.25">
      <c r="A24" s="52" t="s">
        <v>32</v>
      </c>
      <c r="B24" s="50">
        <v>0</v>
      </c>
      <c r="C24" s="50">
        <v>0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</row>
    <row r="25" spans="1:17" x14ac:dyDescent="0.25">
      <c r="A25" s="51" t="s">
        <v>31</v>
      </c>
      <c r="B25" s="50">
        <v>0</v>
      </c>
      <c r="C25" s="50">
        <v>0</v>
      </c>
      <c r="D25" s="50">
        <v>0</v>
      </c>
      <c r="E25" s="50">
        <v>0</v>
      </c>
      <c r="F25" s="50">
        <v>0</v>
      </c>
      <c r="G25" s="50">
        <v>0</v>
      </c>
      <c r="H25" s="50">
        <v>0</v>
      </c>
      <c r="I25" s="50">
        <v>0</v>
      </c>
      <c r="J25" s="50">
        <v>0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0">
        <v>0</v>
      </c>
    </row>
    <row r="26" spans="1:17" x14ac:dyDescent="0.25">
      <c r="A26" s="49" t="s">
        <v>30</v>
      </c>
      <c r="B26" s="48">
        <v>645.30839000000003</v>
      </c>
      <c r="C26" s="48">
        <v>665.00458000000015</v>
      </c>
      <c r="D26" s="48">
        <v>687.29534000000024</v>
      </c>
      <c r="E26" s="48">
        <v>705.00518</v>
      </c>
      <c r="F26" s="48">
        <v>713.31869999999981</v>
      </c>
      <c r="G26" s="48">
        <v>713.24528999999984</v>
      </c>
      <c r="H26" s="48">
        <v>713.98213999999973</v>
      </c>
      <c r="I26" s="48">
        <v>722.02302999999995</v>
      </c>
      <c r="J26" s="48">
        <v>748.00350999999989</v>
      </c>
      <c r="K26" s="48">
        <v>739.01651000000004</v>
      </c>
      <c r="L26" s="48">
        <v>774.00638000000015</v>
      </c>
      <c r="M26" s="48">
        <v>773.99699999999996</v>
      </c>
      <c r="N26" s="48">
        <v>763.78810132823855</v>
      </c>
      <c r="O26" s="48">
        <v>809.36025072724283</v>
      </c>
      <c r="P26" s="48">
        <v>766.75452487657139</v>
      </c>
      <c r="Q26" s="48">
        <v>725.36418809027964</v>
      </c>
    </row>
    <row r="28" spans="1:17" x14ac:dyDescent="0.25">
      <c r="A28" s="162" t="s">
        <v>112</v>
      </c>
      <c r="B28" s="161">
        <f>AGR_emi!B5</f>
        <v>1172.3869318323871</v>
      </c>
      <c r="C28" s="161">
        <f>AGR_emi!C5</f>
        <v>1090.7009709959159</v>
      </c>
      <c r="D28" s="161">
        <f>AGR_emi!D5</f>
        <v>1116.8957764262882</v>
      </c>
      <c r="E28" s="161">
        <f>AGR_emi!E5</f>
        <v>1687.3361615608562</v>
      </c>
      <c r="F28" s="161">
        <f>AGR_emi!F5</f>
        <v>1571.1290591491795</v>
      </c>
      <c r="G28" s="161">
        <f>AGR_emi!G5</f>
        <v>1576.9793042463486</v>
      </c>
      <c r="H28" s="161">
        <f>AGR_emi!H5</f>
        <v>1421.643555591696</v>
      </c>
      <c r="I28" s="161">
        <f>AGR_emi!I5</f>
        <v>1187.1455182343639</v>
      </c>
      <c r="J28" s="161">
        <f>AGR_emi!J5</f>
        <v>1127.234307692124</v>
      </c>
      <c r="K28" s="161">
        <f>AGR_emi!K5</f>
        <v>1120.9928516275681</v>
      </c>
      <c r="L28" s="161">
        <f>AGR_emi!L5</f>
        <v>1136.9441841931894</v>
      </c>
      <c r="M28" s="161">
        <f>AGR_emi!M5</f>
        <v>1118.5697525910509</v>
      </c>
      <c r="N28" s="161">
        <f>AGR_emi!N5</f>
        <v>1099.2861786586463</v>
      </c>
      <c r="O28" s="161">
        <f>AGR_emi!O5</f>
        <v>1102.5778569189313</v>
      </c>
      <c r="P28" s="161">
        <f>AGR_emi!P5</f>
        <v>1016.3706436840384</v>
      </c>
      <c r="Q28" s="161">
        <f>AGR_emi!Q5</f>
        <v>948.90607351817152</v>
      </c>
    </row>
    <row r="30" spans="1:17" x14ac:dyDescent="0.25">
      <c r="A30" s="160" t="s">
        <v>145</v>
      </c>
      <c r="B30" s="159">
        <f t="shared" ref="B30:Q30" si="5">IF(B$12=0,"",B$12/B$3*1000)</f>
        <v>48.36765754360443</v>
      </c>
      <c r="C30" s="159">
        <f t="shared" si="5"/>
        <v>43.160020264477403</v>
      </c>
      <c r="D30" s="159">
        <f t="shared" si="5"/>
        <v>53.979424470199383</v>
      </c>
      <c r="E30" s="159">
        <f t="shared" si="5"/>
        <v>71.370263660153</v>
      </c>
      <c r="F30" s="159">
        <f t="shared" si="5"/>
        <v>59.123436804345694</v>
      </c>
      <c r="G30" s="159">
        <f t="shared" si="5"/>
        <v>77.453893639403248</v>
      </c>
      <c r="H30" s="159">
        <f t="shared" si="5"/>
        <v>70.471508704090908</v>
      </c>
      <c r="I30" s="159">
        <f t="shared" si="5"/>
        <v>60.65803227790218</v>
      </c>
      <c r="J30" s="159">
        <f t="shared" si="5"/>
        <v>55.678472701528001</v>
      </c>
      <c r="K30" s="159">
        <f t="shared" si="5"/>
        <v>71.408392370716399</v>
      </c>
      <c r="L30" s="159">
        <f t="shared" si="5"/>
        <v>72.518447196547129</v>
      </c>
      <c r="M30" s="159">
        <f t="shared" si="5"/>
        <v>61.107918864227088</v>
      </c>
      <c r="N30" s="159">
        <f t="shared" si="5"/>
        <v>62.91468074139285</v>
      </c>
      <c r="O30" s="159">
        <f t="shared" si="5"/>
        <v>52.236366800953007</v>
      </c>
      <c r="P30" s="159">
        <f t="shared" si="5"/>
        <v>61.438920794529025</v>
      </c>
      <c r="Q30" s="159">
        <f t="shared" si="5"/>
        <v>70.829952073908814</v>
      </c>
    </row>
    <row r="31" spans="1:17" x14ac:dyDescent="0.25">
      <c r="A31" s="158" t="s">
        <v>144</v>
      </c>
      <c r="B31" s="157">
        <f t="shared" ref="B31:Q31" si="6">IF(B$12=0,"",B$12/B$5*1000)</f>
        <v>136.09408909667991</v>
      </c>
      <c r="C31" s="157">
        <f t="shared" si="6"/>
        <v>135.16930134256265</v>
      </c>
      <c r="D31" s="157">
        <f t="shared" si="6"/>
        <v>134.54036084087602</v>
      </c>
      <c r="E31" s="157">
        <f t="shared" si="6"/>
        <v>136.8122796715503</v>
      </c>
      <c r="F31" s="157">
        <f t="shared" si="6"/>
        <v>135.40166981984964</v>
      </c>
      <c r="G31" s="157">
        <f t="shared" si="6"/>
        <v>135.47594503911824</v>
      </c>
      <c r="H31" s="157">
        <f t="shared" si="6"/>
        <v>134.78778000765541</v>
      </c>
      <c r="I31" s="157">
        <f t="shared" si="6"/>
        <v>133.39522183192955</v>
      </c>
      <c r="J31" s="157">
        <f t="shared" si="6"/>
        <v>131.34532935471566</v>
      </c>
      <c r="K31" s="157">
        <f t="shared" si="6"/>
        <v>131.40174717882493</v>
      </c>
      <c r="L31" s="157">
        <f t="shared" si="6"/>
        <v>128.35585629216979</v>
      </c>
      <c r="M31" s="157">
        <f t="shared" si="6"/>
        <v>123.97823403762142</v>
      </c>
      <c r="N31" s="157">
        <f t="shared" si="6"/>
        <v>122.4293819562056</v>
      </c>
      <c r="O31" s="157">
        <f t="shared" si="6"/>
        <v>119.61993004078532</v>
      </c>
      <c r="P31" s="157">
        <f t="shared" si="6"/>
        <v>119.45399656803241</v>
      </c>
      <c r="Q31" s="157">
        <f t="shared" si="6"/>
        <v>119.34680456133999</v>
      </c>
    </row>
    <row r="32" spans="1:17" x14ac:dyDescent="0.25">
      <c r="A32" s="158" t="s">
        <v>143</v>
      </c>
      <c r="B32" s="157">
        <f>IF(AGR_ued!B$5=0,"",AGR_ued!B$5/B$5*1000)</f>
        <v>54.83170527650153</v>
      </c>
      <c r="C32" s="157">
        <f>IF(AGR_ued!C$5=0,"",AGR_ued!C$5/C$5*1000)</f>
        <v>54.831705276501538</v>
      </c>
      <c r="D32" s="157">
        <f>IF(AGR_ued!D$5=0,"",AGR_ued!D$5/D$5*1000)</f>
        <v>54.831705276501545</v>
      </c>
      <c r="E32" s="157">
        <f>IF(AGR_ued!E$5=0,"",AGR_ued!E$5/E$5*1000)</f>
        <v>54.831705276501545</v>
      </c>
      <c r="F32" s="157">
        <f>IF(AGR_ued!F$5=0,"",AGR_ued!F$5/F$5*1000)</f>
        <v>54.831705276501545</v>
      </c>
      <c r="G32" s="157">
        <f>IF(AGR_ued!G$5=0,"",AGR_ued!G$5/G$5*1000)</f>
        <v>54.831705276501523</v>
      </c>
      <c r="H32" s="157">
        <f>IF(AGR_ued!H$5=0,"",AGR_ued!H$5/H$5*1000)</f>
        <v>54.83170527650153</v>
      </c>
      <c r="I32" s="157">
        <f>IF(AGR_ued!I$5=0,"",AGR_ued!I$5/I$5*1000)</f>
        <v>54.831705276501552</v>
      </c>
      <c r="J32" s="157">
        <f>IF(AGR_ued!J$5=0,"",AGR_ued!J$5/J$5*1000)</f>
        <v>54.831705276501545</v>
      </c>
      <c r="K32" s="157">
        <f>IF(AGR_ued!K$5=0,"",AGR_ued!K$5/K$5*1000)</f>
        <v>54.831705276501545</v>
      </c>
      <c r="L32" s="157">
        <f>IF(AGR_ued!L$5=0,"",AGR_ued!L$5/L$5*1000)</f>
        <v>54.83170527650153</v>
      </c>
      <c r="M32" s="157">
        <f>IF(AGR_ued!M$5=0,"",AGR_ued!M$5/M$5*1000)</f>
        <v>54.831705276501552</v>
      </c>
      <c r="N32" s="157">
        <f>IF(AGR_ued!N$5=0,"",AGR_ued!N$5/N$5*1000)</f>
        <v>54.831705276501523</v>
      </c>
      <c r="O32" s="157">
        <f>IF(AGR_ued!O$5=0,"",AGR_ued!O$5/O$5*1000)</f>
        <v>54.83170527650153</v>
      </c>
      <c r="P32" s="157">
        <f>IF(AGR_ued!P$5=0,"",AGR_ued!P$5/P$5*1000)</f>
        <v>54.831705276501523</v>
      </c>
      <c r="Q32" s="157">
        <f>IF(AGR_ued!Q$5=0,"",AGR_ued!Q$5/Q$5*1000)</f>
        <v>54.831705276501552</v>
      </c>
    </row>
    <row r="33" spans="1:17" x14ac:dyDescent="0.25">
      <c r="A33" s="156" t="s">
        <v>142</v>
      </c>
      <c r="B33" s="155">
        <f t="shared" ref="B33:Q33" si="7">IF(B$12=0,"",B$28/B$12)</f>
        <v>1.096128758727535</v>
      </c>
      <c r="C33" s="155">
        <f t="shared" si="7"/>
        <v>1.0290587078988425</v>
      </c>
      <c r="D33" s="155">
        <f t="shared" si="7"/>
        <v>1.0213056058736569</v>
      </c>
      <c r="E33" s="155">
        <f t="shared" si="7"/>
        <v>1.2818008827264662</v>
      </c>
      <c r="F33" s="155">
        <f t="shared" si="7"/>
        <v>1.2267882457488213</v>
      </c>
      <c r="G33" s="155">
        <f t="shared" si="7"/>
        <v>1.2330970453194012</v>
      </c>
      <c r="H33" s="155">
        <f t="shared" si="7"/>
        <v>1.1453079671006803</v>
      </c>
      <c r="I33" s="155">
        <f t="shared" si="7"/>
        <v>1.0111726918735546</v>
      </c>
      <c r="J33" s="155">
        <f t="shared" si="7"/>
        <v>0.95397539516764585</v>
      </c>
      <c r="K33" s="155">
        <f t="shared" si="7"/>
        <v>0.95761001740919482</v>
      </c>
      <c r="L33" s="155">
        <f t="shared" si="7"/>
        <v>0.93880236964988462</v>
      </c>
      <c r="M33" s="155">
        <f t="shared" si="7"/>
        <v>0.92580224796121924</v>
      </c>
      <c r="N33" s="155">
        <f t="shared" si="7"/>
        <v>0.92368566128855922</v>
      </c>
      <c r="O33" s="155">
        <f t="shared" si="7"/>
        <v>0.88874879991686018</v>
      </c>
      <c r="P33" s="155">
        <f t="shared" si="7"/>
        <v>0.87164902225812035</v>
      </c>
      <c r="Q33" s="155">
        <f t="shared" si="7"/>
        <v>0.86364771821371056</v>
      </c>
    </row>
  </sheetData>
  <pageMargins left="0.39370078740157483" right="0.39370078740157483" top="0.39370078740157483" bottom="0.39370078740157483" header="0.31496062992125984" footer="0.31496062992125984"/>
  <pageSetup paperSize="9" scale="88" orientation="landscape" horizontalDpi="1200" verticalDpi="12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127" t="s">
        <v>168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1069.5704519178732</v>
      </c>
      <c r="C5" s="55">
        <f t="shared" ref="C5:Q5" si="0">SUM(C6:C9,C16:C17,C25:C27)</f>
        <v>1059.9015999999999</v>
      </c>
      <c r="D5" s="55">
        <f t="shared" si="0"/>
        <v>1093.5960500000001</v>
      </c>
      <c r="E5" s="55">
        <f t="shared" si="0"/>
        <v>1316.3793099999998</v>
      </c>
      <c r="F5" s="55">
        <f t="shared" si="0"/>
        <v>1280.6848</v>
      </c>
      <c r="G5" s="55">
        <f t="shared" si="0"/>
        <v>1278.876881776871</v>
      </c>
      <c r="H5" s="55">
        <f t="shared" si="0"/>
        <v>1241.2762299999997</v>
      </c>
      <c r="I5" s="55">
        <f t="shared" si="0"/>
        <v>1174.02846</v>
      </c>
      <c r="J5" s="55">
        <f t="shared" si="0"/>
        <v>1181.6178</v>
      </c>
      <c r="K5" s="55">
        <f t="shared" si="0"/>
        <v>1170.6152099999999</v>
      </c>
      <c r="L5" s="55">
        <f t="shared" si="0"/>
        <v>1211.0580681823367</v>
      </c>
      <c r="M5" s="55">
        <f t="shared" si="0"/>
        <v>1208.2167169655725</v>
      </c>
      <c r="N5" s="55">
        <f t="shared" si="0"/>
        <v>1190.1085236346757</v>
      </c>
      <c r="O5" s="55">
        <f t="shared" si="0"/>
        <v>1240.5956070174993</v>
      </c>
      <c r="P5" s="55">
        <f t="shared" si="0"/>
        <v>1166.0319896315582</v>
      </c>
      <c r="Q5" s="55">
        <f t="shared" si="0"/>
        <v>1098.7189029814165</v>
      </c>
    </row>
    <row r="6" spans="1:17" x14ac:dyDescent="0.25">
      <c r="A6" s="185" t="s">
        <v>162</v>
      </c>
      <c r="B6" s="206">
        <v>116.33381614246382</v>
      </c>
      <c r="C6" s="206">
        <v>121.15400540000002</v>
      </c>
      <c r="D6" s="206">
        <v>125.27004669999998</v>
      </c>
      <c r="E6" s="206">
        <v>122.6598121</v>
      </c>
      <c r="F6" s="206">
        <v>125.64275699999997</v>
      </c>
      <c r="G6" s="206">
        <v>125.68011024669381</v>
      </c>
      <c r="H6" s="206">
        <v>126.97760529999995</v>
      </c>
      <c r="I6" s="206">
        <v>130.84444310000001</v>
      </c>
      <c r="J6" s="206">
        <v>136.59227329999999</v>
      </c>
      <c r="K6" s="206">
        <v>134.85534100000001</v>
      </c>
      <c r="L6" s="206">
        <v>141.68972535452986</v>
      </c>
      <c r="M6" s="206">
        <v>141.77280849103278</v>
      </c>
      <c r="N6" s="206">
        <v>139.96800759645461</v>
      </c>
      <c r="O6" s="206">
        <v>148.93498945674088</v>
      </c>
      <c r="P6" s="206">
        <v>141.37258103266467</v>
      </c>
      <c r="Q6" s="206">
        <v>133.87219617132186</v>
      </c>
    </row>
    <row r="7" spans="1:17" x14ac:dyDescent="0.25">
      <c r="A7" s="183" t="s">
        <v>161</v>
      </c>
      <c r="B7" s="205">
        <v>104.70043452821744</v>
      </c>
      <c r="C7" s="205">
        <v>109.03860485999998</v>
      </c>
      <c r="D7" s="205">
        <v>112.74304203000003</v>
      </c>
      <c r="E7" s="205">
        <v>110.39383088999996</v>
      </c>
      <c r="F7" s="205">
        <v>113.07848129999999</v>
      </c>
      <c r="G7" s="205">
        <v>113.11209922202441</v>
      </c>
      <c r="H7" s="205">
        <v>114.27984476999995</v>
      </c>
      <c r="I7" s="205">
        <v>117.75999878999997</v>
      </c>
      <c r="J7" s="205">
        <v>122.93304596999997</v>
      </c>
      <c r="K7" s="205">
        <v>121.36980690000003</v>
      </c>
      <c r="L7" s="205">
        <v>127.52075281907688</v>
      </c>
      <c r="M7" s="205">
        <v>127.59552764192954</v>
      </c>
      <c r="N7" s="205">
        <v>125.97120683680915</v>
      </c>
      <c r="O7" s="205">
        <v>134.0414905110668</v>
      </c>
      <c r="P7" s="205">
        <v>127.23532292939815</v>
      </c>
      <c r="Q7" s="205">
        <v>120.4849765541896</v>
      </c>
    </row>
    <row r="8" spans="1:17" x14ac:dyDescent="0.25">
      <c r="A8" s="183" t="s">
        <v>160</v>
      </c>
      <c r="B8" s="205">
        <v>75.616980492601471</v>
      </c>
      <c r="C8" s="205">
        <v>78.750103509999974</v>
      </c>
      <c r="D8" s="205">
        <v>81.425530354999992</v>
      </c>
      <c r="E8" s="205">
        <v>79.728877864999987</v>
      </c>
      <c r="F8" s="205">
        <v>81.667792050000003</v>
      </c>
      <c r="G8" s="205">
        <v>81.692071660351004</v>
      </c>
      <c r="H8" s="205">
        <v>82.535443445000013</v>
      </c>
      <c r="I8" s="205">
        <v>85.048888014999989</v>
      </c>
      <c r="J8" s="205">
        <v>88.784977644999998</v>
      </c>
      <c r="K8" s="205">
        <v>87.655971649999998</v>
      </c>
      <c r="L8" s="205">
        <v>92.09832148044444</v>
      </c>
      <c r="M8" s="205">
        <v>92.152325519171328</v>
      </c>
      <c r="N8" s="205">
        <v>90.979204937695513</v>
      </c>
      <c r="O8" s="205">
        <v>96.807743146881506</v>
      </c>
      <c r="P8" s="205">
        <v>91.89217767123202</v>
      </c>
      <c r="Q8" s="205">
        <v>87.016927511359185</v>
      </c>
    </row>
    <row r="9" spans="1:17" x14ac:dyDescent="0.25">
      <c r="A9" s="181" t="s">
        <v>159</v>
      </c>
      <c r="B9" s="204">
        <f>SUM(B10:B15)</f>
        <v>63.639309287680959</v>
      </c>
      <c r="C9" s="204">
        <f t="shared" ref="C9:Q9" si="1">SUM(C10:C15)</f>
        <v>59.234553000000005</v>
      </c>
      <c r="D9" s="204">
        <f t="shared" si="1"/>
        <v>60.945106500000016</v>
      </c>
      <c r="E9" s="204">
        <f t="shared" si="1"/>
        <v>91.706119500000014</v>
      </c>
      <c r="F9" s="204">
        <f t="shared" si="1"/>
        <v>85.104914999999991</v>
      </c>
      <c r="G9" s="204">
        <f t="shared" si="1"/>
        <v>84.844738766530639</v>
      </c>
      <c r="H9" s="204">
        <f t="shared" si="1"/>
        <v>79.094113499999992</v>
      </c>
      <c r="I9" s="204">
        <f t="shared" si="1"/>
        <v>67.800814499999973</v>
      </c>
      <c r="J9" s="204">
        <f t="shared" si="1"/>
        <v>65.042143499999995</v>
      </c>
      <c r="K9" s="204">
        <f t="shared" si="1"/>
        <v>64.739804999999976</v>
      </c>
      <c r="L9" s="204">
        <f t="shared" si="1"/>
        <v>65.557753227350503</v>
      </c>
      <c r="M9" s="204">
        <f t="shared" si="1"/>
        <v>65.132957544835875</v>
      </c>
      <c r="N9" s="204">
        <f t="shared" si="1"/>
        <v>63.948063345965586</v>
      </c>
      <c r="O9" s="204">
        <f t="shared" si="1"/>
        <v>64.685303443538487</v>
      </c>
      <c r="P9" s="204">
        <f t="shared" si="1"/>
        <v>59.891619713247998</v>
      </c>
      <c r="Q9" s="204">
        <f t="shared" si="1"/>
        <v>56.00320723367053</v>
      </c>
    </row>
    <row r="10" spans="1:17" x14ac:dyDescent="0.25">
      <c r="A10" s="202" t="s">
        <v>35</v>
      </c>
      <c r="B10" s="203">
        <v>0</v>
      </c>
      <c r="C10" s="203">
        <v>0</v>
      </c>
      <c r="D10" s="203">
        <v>0</v>
      </c>
      <c r="E10" s="203">
        <v>0</v>
      </c>
      <c r="F10" s="203">
        <v>0</v>
      </c>
      <c r="G10" s="203">
        <v>0</v>
      </c>
      <c r="H10" s="203">
        <v>0</v>
      </c>
      <c r="I10" s="203">
        <v>0</v>
      </c>
      <c r="J10" s="203">
        <v>0</v>
      </c>
      <c r="K10" s="203">
        <v>0</v>
      </c>
      <c r="L10" s="203">
        <v>0</v>
      </c>
      <c r="M10" s="203">
        <v>0</v>
      </c>
      <c r="N10" s="203">
        <v>0</v>
      </c>
      <c r="O10" s="203">
        <v>0</v>
      </c>
      <c r="P10" s="203">
        <v>0</v>
      </c>
      <c r="Q10" s="203">
        <v>0</v>
      </c>
    </row>
    <row r="11" spans="1:17" x14ac:dyDescent="0.25">
      <c r="A11" s="202" t="s">
        <v>166</v>
      </c>
      <c r="B11" s="201">
        <v>0</v>
      </c>
      <c r="C11" s="201">
        <v>0</v>
      </c>
      <c r="D11" s="201">
        <v>0</v>
      </c>
      <c r="E11" s="201">
        <v>0</v>
      </c>
      <c r="F11" s="201">
        <v>0</v>
      </c>
      <c r="G11" s="201">
        <v>0</v>
      </c>
      <c r="H11" s="201">
        <v>0</v>
      </c>
      <c r="I11" s="201">
        <v>0</v>
      </c>
      <c r="J11" s="201">
        <v>0</v>
      </c>
      <c r="K11" s="201">
        <v>0</v>
      </c>
      <c r="L11" s="201">
        <v>0</v>
      </c>
      <c r="M11" s="201">
        <v>0</v>
      </c>
      <c r="N11" s="201">
        <v>0</v>
      </c>
      <c r="O11" s="201">
        <v>0</v>
      </c>
      <c r="P11" s="201">
        <v>0</v>
      </c>
      <c r="Q11" s="201">
        <v>0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0</v>
      </c>
      <c r="Q13" s="201">
        <v>0</v>
      </c>
    </row>
    <row r="14" spans="1:17" x14ac:dyDescent="0.25">
      <c r="A14" s="202" t="s">
        <v>42</v>
      </c>
      <c r="B14" s="201">
        <v>0</v>
      </c>
      <c r="C14" s="201">
        <v>0</v>
      </c>
      <c r="D14" s="201">
        <v>0</v>
      </c>
      <c r="E14" s="201">
        <v>0</v>
      </c>
      <c r="F14" s="201">
        <v>0</v>
      </c>
      <c r="G14" s="201">
        <v>0</v>
      </c>
      <c r="H14" s="201">
        <v>0</v>
      </c>
      <c r="I14" s="201">
        <v>0</v>
      </c>
      <c r="J14" s="201">
        <v>0</v>
      </c>
      <c r="K14" s="201">
        <v>0</v>
      </c>
      <c r="L14" s="201">
        <v>0</v>
      </c>
      <c r="M14" s="201">
        <v>0</v>
      </c>
      <c r="N14" s="201">
        <v>0</v>
      </c>
      <c r="O14" s="201">
        <v>0</v>
      </c>
      <c r="P14" s="201">
        <v>0</v>
      </c>
      <c r="Q14" s="201">
        <v>0</v>
      </c>
    </row>
    <row r="15" spans="1:17" x14ac:dyDescent="0.25">
      <c r="A15" s="202" t="s">
        <v>30</v>
      </c>
      <c r="B15" s="201">
        <v>63.639309287680959</v>
      </c>
      <c r="C15" s="201">
        <v>59.234553000000005</v>
      </c>
      <c r="D15" s="201">
        <v>60.945106500000016</v>
      </c>
      <c r="E15" s="201">
        <v>91.706119500000014</v>
      </c>
      <c r="F15" s="201">
        <v>85.104914999999991</v>
      </c>
      <c r="G15" s="201">
        <v>84.844738766530639</v>
      </c>
      <c r="H15" s="201">
        <v>79.094113499999992</v>
      </c>
      <c r="I15" s="201">
        <v>67.800814499999973</v>
      </c>
      <c r="J15" s="201">
        <v>65.042143499999995</v>
      </c>
      <c r="K15" s="201">
        <v>64.739804999999976</v>
      </c>
      <c r="L15" s="201">
        <v>65.557753227350503</v>
      </c>
      <c r="M15" s="201">
        <v>65.132957544835875</v>
      </c>
      <c r="N15" s="201">
        <v>63.948063345965586</v>
      </c>
      <c r="O15" s="201">
        <v>64.685303443538487</v>
      </c>
      <c r="P15" s="201">
        <v>59.891619713247998</v>
      </c>
      <c r="Q15" s="201">
        <v>56.00320723367053</v>
      </c>
    </row>
    <row r="16" spans="1:17" x14ac:dyDescent="0.25">
      <c r="A16" s="198" t="s">
        <v>158</v>
      </c>
      <c r="B16" s="197">
        <v>53.286524476496709</v>
      </c>
      <c r="C16" s="197">
        <v>53.299899999999987</v>
      </c>
      <c r="D16" s="197">
        <v>64.550099999999986</v>
      </c>
      <c r="E16" s="197">
        <v>64.521699999999996</v>
      </c>
      <c r="F16" s="197">
        <v>65.525914999999983</v>
      </c>
      <c r="G16" s="197">
        <v>79.881983809562456</v>
      </c>
      <c r="H16" s="197">
        <v>52.749965000000017</v>
      </c>
      <c r="I16" s="197">
        <v>35.850185000000003</v>
      </c>
      <c r="J16" s="197">
        <v>25.099974999999997</v>
      </c>
      <c r="K16" s="197">
        <v>24.099974999999993</v>
      </c>
      <c r="L16" s="197">
        <v>25.616167193253375</v>
      </c>
      <c r="M16" s="197">
        <v>20.49293351435443</v>
      </c>
      <c r="N16" s="197">
        <v>24.589169544907538</v>
      </c>
      <c r="O16" s="197">
        <v>21.006466814685155</v>
      </c>
      <c r="P16" s="197">
        <v>18.176145139289087</v>
      </c>
      <c r="Q16" s="197">
        <v>17.387976285487269</v>
      </c>
    </row>
    <row r="17" spans="1:17" x14ac:dyDescent="0.25">
      <c r="A17" s="198" t="s">
        <v>157</v>
      </c>
      <c r="B17" s="197">
        <f>SUM(B18:B24)</f>
        <v>360.31823254607707</v>
      </c>
      <c r="C17" s="197">
        <f t="shared" ref="C17:Q17" si="2">SUM(C18:C24)</f>
        <v>330.93714</v>
      </c>
      <c r="D17" s="197">
        <f t="shared" si="2"/>
        <v>328.84059000000002</v>
      </c>
      <c r="E17" s="197">
        <f t="shared" si="2"/>
        <v>533.94808999999987</v>
      </c>
      <c r="F17" s="197">
        <f t="shared" si="2"/>
        <v>488.73500199999989</v>
      </c>
      <c r="G17" s="197">
        <f t="shared" si="2"/>
        <v>469.77321120539614</v>
      </c>
      <c r="H17" s="197">
        <f t="shared" si="2"/>
        <v>463.99413199999992</v>
      </c>
      <c r="I17" s="197">
        <f t="shared" si="2"/>
        <v>408.98520799999994</v>
      </c>
      <c r="J17" s="197">
        <f t="shared" si="2"/>
        <v>403.4943199999999</v>
      </c>
      <c r="K17" s="197">
        <f t="shared" si="2"/>
        <v>402.67872999999997</v>
      </c>
      <c r="L17" s="197">
        <f t="shared" si="2"/>
        <v>406.31228755043276</v>
      </c>
      <c r="M17" s="197">
        <f t="shared" si="2"/>
        <v>409.62819674834708</v>
      </c>
      <c r="N17" s="197">
        <f t="shared" si="2"/>
        <v>396.81341885254818</v>
      </c>
      <c r="O17" s="197">
        <f t="shared" si="2"/>
        <v>406.02759611263423</v>
      </c>
      <c r="P17" s="197">
        <f t="shared" si="2"/>
        <v>377.46609058783997</v>
      </c>
      <c r="Q17" s="197">
        <f t="shared" si="2"/>
        <v>352.48914334855203</v>
      </c>
    </row>
    <row r="18" spans="1:17" x14ac:dyDescent="0.25">
      <c r="A18" s="200" t="s">
        <v>38</v>
      </c>
      <c r="B18" s="199">
        <v>52.999641936212427</v>
      </c>
      <c r="C18" s="199">
        <v>44.511469999999989</v>
      </c>
      <c r="D18" s="199">
        <v>34.51151999999999</v>
      </c>
      <c r="E18" s="199">
        <v>35.300170000000016</v>
      </c>
      <c r="F18" s="199">
        <v>34.400719999999993</v>
      </c>
      <c r="G18" s="199">
        <v>18.087976382945552</v>
      </c>
      <c r="H18" s="199">
        <v>10.296700000000001</v>
      </c>
      <c r="I18" s="199">
        <v>2.0999799999999995</v>
      </c>
      <c r="J18" s="199">
        <v>0</v>
      </c>
      <c r="K18" s="199">
        <v>0</v>
      </c>
      <c r="L18" s="199">
        <v>0</v>
      </c>
      <c r="M18" s="199">
        <v>0</v>
      </c>
      <c r="N18" s="199">
        <v>0</v>
      </c>
      <c r="O18" s="199">
        <v>0</v>
      </c>
      <c r="P18" s="199">
        <v>0</v>
      </c>
      <c r="Q18" s="199">
        <v>0</v>
      </c>
    </row>
    <row r="19" spans="1:17" x14ac:dyDescent="0.25">
      <c r="A19" s="200" t="s">
        <v>36</v>
      </c>
      <c r="B19" s="199">
        <v>0</v>
      </c>
      <c r="C19" s="199">
        <v>0</v>
      </c>
      <c r="D19" s="199">
        <v>0</v>
      </c>
      <c r="E19" s="199">
        <v>0</v>
      </c>
      <c r="F19" s="199">
        <v>0</v>
      </c>
      <c r="G19" s="199">
        <v>0</v>
      </c>
      <c r="H19" s="199">
        <v>0</v>
      </c>
      <c r="I19" s="199">
        <v>0</v>
      </c>
      <c r="J19" s="199">
        <v>0</v>
      </c>
      <c r="K19" s="199">
        <v>0</v>
      </c>
      <c r="L19" s="199">
        <v>0</v>
      </c>
      <c r="M19" s="199">
        <v>0</v>
      </c>
      <c r="N19" s="199">
        <v>0</v>
      </c>
      <c r="O19" s="199">
        <v>0</v>
      </c>
      <c r="P19" s="199">
        <v>0</v>
      </c>
      <c r="Q19" s="199">
        <v>0</v>
      </c>
    </row>
    <row r="20" spans="1:17" x14ac:dyDescent="0.25">
      <c r="A20" s="200" t="s">
        <v>35</v>
      </c>
      <c r="B20" s="199">
        <v>42.629219581197361</v>
      </c>
      <c r="C20" s="199">
        <v>42.639920000000011</v>
      </c>
      <c r="D20" s="199">
        <v>51.640080000000005</v>
      </c>
      <c r="E20" s="199">
        <v>51.617360000000005</v>
      </c>
      <c r="F20" s="199">
        <v>52.420731999999987</v>
      </c>
      <c r="G20" s="199">
        <v>63.905587047649945</v>
      </c>
      <c r="H20" s="199">
        <v>42.199972000000002</v>
      </c>
      <c r="I20" s="199">
        <v>28.680147999999999</v>
      </c>
      <c r="J20" s="199">
        <v>20.079979999999995</v>
      </c>
      <c r="K20" s="199">
        <v>19.279980000000002</v>
      </c>
      <c r="L20" s="199">
        <v>20.492933754602717</v>
      </c>
      <c r="M20" s="199">
        <v>16.394346811483544</v>
      </c>
      <c r="N20" s="199">
        <v>19.671335635926035</v>
      </c>
      <c r="O20" s="199">
        <v>16.805173451748129</v>
      </c>
      <c r="P20" s="199">
        <v>14.540916111431265</v>
      </c>
      <c r="Q20" s="199">
        <v>13.910381028389812</v>
      </c>
    </row>
    <row r="21" spans="1:17" x14ac:dyDescent="0.25">
      <c r="A21" s="200" t="s">
        <v>167</v>
      </c>
      <c r="B21" s="199">
        <v>4.7769217820520291</v>
      </c>
      <c r="C21" s="199">
        <v>5.6999899999999997</v>
      </c>
      <c r="D21" s="199">
        <v>4.7999100000000121</v>
      </c>
      <c r="E21" s="199">
        <v>167.03289999999993</v>
      </c>
      <c r="F21" s="199">
        <v>144.16703999999996</v>
      </c>
      <c r="G21" s="199">
        <v>173.00578777480061</v>
      </c>
      <c r="H21" s="199">
        <v>153.49950999999999</v>
      </c>
      <c r="I21" s="199">
        <v>120.20032999999999</v>
      </c>
      <c r="J21" s="199">
        <v>125.40064</v>
      </c>
      <c r="K21" s="199">
        <v>125.40069999999999</v>
      </c>
      <c r="L21" s="199">
        <v>126.3812071642357</v>
      </c>
      <c r="M21" s="199">
        <v>120.31466075193643</v>
      </c>
      <c r="N21" s="199">
        <v>107.82265520385482</v>
      </c>
      <c r="O21" s="199">
        <v>103.83379274760681</v>
      </c>
      <c r="P21" s="199">
        <v>92.55975544611799</v>
      </c>
      <c r="Q21" s="199">
        <v>82.807995666826287</v>
      </c>
    </row>
    <row r="22" spans="1:17" x14ac:dyDescent="0.25">
      <c r="A22" s="200" t="s">
        <v>166</v>
      </c>
      <c r="B22" s="199">
        <v>259.91244924661527</v>
      </c>
      <c r="C22" s="199">
        <v>238.08575999999999</v>
      </c>
      <c r="D22" s="199">
        <v>237.88908000000001</v>
      </c>
      <c r="E22" s="199">
        <v>279.99765999999994</v>
      </c>
      <c r="F22" s="199">
        <v>257.74650999999994</v>
      </c>
      <c r="G22" s="199">
        <v>214.77385999999998</v>
      </c>
      <c r="H22" s="199">
        <v>257.99794999999995</v>
      </c>
      <c r="I22" s="199">
        <v>258.00474999999994</v>
      </c>
      <c r="J22" s="199">
        <v>258.01369999999991</v>
      </c>
      <c r="K22" s="199">
        <v>257.99804999999998</v>
      </c>
      <c r="L22" s="199">
        <v>259.43814663159435</v>
      </c>
      <c r="M22" s="199">
        <v>272.91918918492712</v>
      </c>
      <c r="N22" s="199">
        <v>269.31942801276733</v>
      </c>
      <c r="O22" s="199">
        <v>285.38862991327932</v>
      </c>
      <c r="P22" s="199">
        <v>270.3654190302907</v>
      </c>
      <c r="Q22" s="199">
        <v>255.77076665333593</v>
      </c>
    </row>
    <row r="23" spans="1:17" x14ac:dyDescent="0.25">
      <c r="A23" s="200" t="s">
        <v>165</v>
      </c>
      <c r="B23" s="199">
        <v>0</v>
      </c>
      <c r="C23" s="199">
        <v>0</v>
      </c>
      <c r="D23" s="199">
        <v>0</v>
      </c>
      <c r="E23" s="199">
        <v>0</v>
      </c>
      <c r="F23" s="199">
        <v>0</v>
      </c>
      <c r="G23" s="199">
        <v>0</v>
      </c>
      <c r="H23" s="199">
        <v>0</v>
      </c>
      <c r="I23" s="199">
        <v>0</v>
      </c>
      <c r="J23" s="199">
        <v>0</v>
      </c>
      <c r="K23" s="199">
        <v>0</v>
      </c>
      <c r="L23" s="199">
        <v>0</v>
      </c>
      <c r="M23" s="199">
        <v>0</v>
      </c>
      <c r="N23" s="199">
        <v>0</v>
      </c>
      <c r="O23" s="199">
        <v>0</v>
      </c>
      <c r="P23" s="199">
        <v>0</v>
      </c>
      <c r="Q23" s="199">
        <v>0</v>
      </c>
    </row>
    <row r="24" spans="1:17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</row>
    <row r="25" spans="1:17" x14ac:dyDescent="0.25">
      <c r="A25" s="198" t="s">
        <v>156</v>
      </c>
      <c r="B25" s="197">
        <v>10.65730489529934</v>
      </c>
      <c r="C25" s="197">
        <v>10.659979999999996</v>
      </c>
      <c r="D25" s="197">
        <v>12.910019999999999</v>
      </c>
      <c r="E25" s="197">
        <v>12.904339999999996</v>
      </c>
      <c r="F25" s="197">
        <v>13.105183000000002</v>
      </c>
      <c r="G25" s="197">
        <v>15.976396761912486</v>
      </c>
      <c r="H25" s="197">
        <v>10.549992999999999</v>
      </c>
      <c r="I25" s="197">
        <v>7.1700369999999998</v>
      </c>
      <c r="J25" s="197">
        <v>5.0199949999999989</v>
      </c>
      <c r="K25" s="197">
        <v>4.8199950000000005</v>
      </c>
      <c r="L25" s="197">
        <v>5.1232334386506766</v>
      </c>
      <c r="M25" s="197">
        <v>4.0985867028708851</v>
      </c>
      <c r="N25" s="197">
        <v>4.917833908981506</v>
      </c>
      <c r="O25" s="197">
        <v>4.2012933629370313</v>
      </c>
      <c r="P25" s="197">
        <v>3.6352290278578163</v>
      </c>
      <c r="Q25" s="197">
        <v>3.4775952570974531</v>
      </c>
    </row>
    <row r="26" spans="1:17" x14ac:dyDescent="0.25">
      <c r="A26" s="198" t="s">
        <v>155</v>
      </c>
      <c r="B26" s="197">
        <v>116.33381614246382</v>
      </c>
      <c r="C26" s="197">
        <v>121.15400540000002</v>
      </c>
      <c r="D26" s="197">
        <v>125.27004670000001</v>
      </c>
      <c r="E26" s="197">
        <v>122.65981210000002</v>
      </c>
      <c r="F26" s="197">
        <v>125.64275699999999</v>
      </c>
      <c r="G26" s="197">
        <v>125.68011024669377</v>
      </c>
      <c r="H26" s="197">
        <v>126.97760529999995</v>
      </c>
      <c r="I26" s="197">
        <v>130.84444310000001</v>
      </c>
      <c r="J26" s="197">
        <v>136.59227330000004</v>
      </c>
      <c r="K26" s="197">
        <v>134.85534100000001</v>
      </c>
      <c r="L26" s="197">
        <v>141.68972535452994</v>
      </c>
      <c r="M26" s="197">
        <v>141.77280849103278</v>
      </c>
      <c r="N26" s="197">
        <v>139.96800759645461</v>
      </c>
      <c r="O26" s="197">
        <v>148.93498945674085</v>
      </c>
      <c r="P26" s="197">
        <v>141.37258103266473</v>
      </c>
      <c r="Q26" s="197">
        <v>133.87219617132186</v>
      </c>
    </row>
    <row r="27" spans="1:17" x14ac:dyDescent="0.25">
      <c r="A27" s="196" t="s">
        <v>45</v>
      </c>
      <c r="B27" s="195">
        <v>168.68403340657252</v>
      </c>
      <c r="C27" s="195">
        <v>175.67330782999997</v>
      </c>
      <c r="D27" s="195">
        <v>181.64156771500004</v>
      </c>
      <c r="E27" s="195">
        <v>177.85672754499998</v>
      </c>
      <c r="F27" s="195">
        <v>182.18199764999997</v>
      </c>
      <c r="G27" s="195">
        <v>182.23615985770613</v>
      </c>
      <c r="H27" s="195">
        <v>184.117527685</v>
      </c>
      <c r="I27" s="195">
        <v>189.72444249499998</v>
      </c>
      <c r="J27" s="195">
        <v>198.05879628500003</v>
      </c>
      <c r="K27" s="195">
        <v>195.54024445000002</v>
      </c>
      <c r="L27" s="195">
        <v>205.45010176406839</v>
      </c>
      <c r="M27" s="195">
        <v>205.57057231199761</v>
      </c>
      <c r="N27" s="195">
        <v>202.95361101485915</v>
      </c>
      <c r="O27" s="195">
        <v>215.95573471227425</v>
      </c>
      <c r="P27" s="195">
        <v>204.99024249736382</v>
      </c>
      <c r="Q27" s="195">
        <v>194.11468444841668</v>
      </c>
    </row>
    <row r="29" spans="1:17" ht="12.75" x14ac:dyDescent="0.25">
      <c r="A29" s="127" t="s">
        <v>164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0.99999999999999978</v>
      </c>
      <c r="C31" s="194">
        <f t="shared" si="3"/>
        <v>1</v>
      </c>
      <c r="D31" s="194">
        <f t="shared" si="3"/>
        <v>1</v>
      </c>
      <c r="E31" s="194">
        <f t="shared" si="3"/>
        <v>1</v>
      </c>
      <c r="F31" s="194">
        <f t="shared" si="3"/>
        <v>0.99999999999999978</v>
      </c>
      <c r="G31" s="194">
        <f t="shared" si="3"/>
        <v>1</v>
      </c>
      <c r="H31" s="194">
        <f t="shared" si="3"/>
        <v>1</v>
      </c>
      <c r="I31" s="194">
        <f t="shared" si="3"/>
        <v>1</v>
      </c>
      <c r="J31" s="194">
        <f t="shared" si="3"/>
        <v>1</v>
      </c>
      <c r="K31" s="194">
        <f t="shared" si="3"/>
        <v>1</v>
      </c>
      <c r="L31" s="194">
        <f t="shared" si="3"/>
        <v>1</v>
      </c>
      <c r="M31" s="194">
        <f t="shared" si="3"/>
        <v>0.99999999999999989</v>
      </c>
      <c r="N31" s="194">
        <f t="shared" si="3"/>
        <v>1</v>
      </c>
      <c r="O31" s="194">
        <f t="shared" si="3"/>
        <v>0.99999999999999989</v>
      </c>
      <c r="P31" s="194">
        <f t="shared" si="3"/>
        <v>1</v>
      </c>
      <c r="Q31" s="194">
        <f t="shared" si="3"/>
        <v>1</v>
      </c>
    </row>
    <row r="32" spans="1:17" x14ac:dyDescent="0.25">
      <c r="A32" s="185" t="s">
        <v>162</v>
      </c>
      <c r="B32" s="193">
        <f t="shared" ref="B32:Q32" si="4">IF(B$6=0,0,B$6/B$5)</f>
        <v>0.10876685676372488</v>
      </c>
      <c r="C32" s="193">
        <f t="shared" si="4"/>
        <v>0.11430684263520315</v>
      </c>
      <c r="D32" s="193">
        <f t="shared" si="4"/>
        <v>0.11454873735141963</v>
      </c>
      <c r="E32" s="193">
        <f t="shared" si="4"/>
        <v>9.3179687015895143E-2</v>
      </c>
      <c r="F32" s="193">
        <f t="shared" si="4"/>
        <v>9.8105917240526294E-2</v>
      </c>
      <c r="G32" s="193">
        <f t="shared" si="4"/>
        <v>9.8273815124466035E-2</v>
      </c>
      <c r="H32" s="193">
        <f t="shared" si="4"/>
        <v>0.10229600972863226</v>
      </c>
      <c r="I32" s="193">
        <f t="shared" si="4"/>
        <v>0.11144912372907895</v>
      </c>
      <c r="J32" s="193">
        <f t="shared" si="4"/>
        <v>0.11559767743850845</v>
      </c>
      <c r="K32" s="193">
        <f t="shared" si="4"/>
        <v>0.1152004004800177</v>
      </c>
      <c r="L32" s="193">
        <f t="shared" si="4"/>
        <v>0.1169966404395376</v>
      </c>
      <c r="M32" s="193">
        <f t="shared" si="4"/>
        <v>0.11734054536763418</v>
      </c>
      <c r="N32" s="193">
        <f t="shared" si="4"/>
        <v>0.11760944890049388</v>
      </c>
      <c r="O32" s="193">
        <f t="shared" si="4"/>
        <v>0.12005119848424553</v>
      </c>
      <c r="P32" s="193">
        <f t="shared" si="4"/>
        <v>0.12124245500102913</v>
      </c>
      <c r="Q32" s="193">
        <f t="shared" si="4"/>
        <v>0.12184390002579773</v>
      </c>
    </row>
    <row r="33" spans="1:17" x14ac:dyDescent="0.25">
      <c r="A33" s="183" t="s">
        <v>161</v>
      </c>
      <c r="B33" s="192">
        <f t="shared" ref="B33:Q33" si="5">IF(B$7=0,0,B$7/B$5)</f>
        <v>9.7890171087352401E-2</v>
      </c>
      <c r="C33" s="192">
        <f t="shared" si="5"/>
        <v>0.10287615837168279</v>
      </c>
      <c r="D33" s="192">
        <f t="shared" si="5"/>
        <v>0.1030938636162777</v>
      </c>
      <c r="E33" s="192">
        <f t="shared" si="5"/>
        <v>8.3861718314305611E-2</v>
      </c>
      <c r="F33" s="192">
        <f t="shared" si="5"/>
        <v>8.8295325516473677E-2</v>
      </c>
      <c r="G33" s="192">
        <f t="shared" si="5"/>
        <v>8.8446433612019412E-2</v>
      </c>
      <c r="H33" s="192">
        <f t="shared" si="5"/>
        <v>9.2066408755769033E-2</v>
      </c>
      <c r="I33" s="192">
        <f t="shared" si="5"/>
        <v>0.10030421135617101</v>
      </c>
      <c r="J33" s="192">
        <f t="shared" si="5"/>
        <v>0.10403790969465758</v>
      </c>
      <c r="K33" s="192">
        <f t="shared" si="5"/>
        <v>0.10368036043201595</v>
      </c>
      <c r="L33" s="192">
        <f t="shared" si="5"/>
        <v>0.10529697639558384</v>
      </c>
      <c r="M33" s="192">
        <f t="shared" si="5"/>
        <v>0.10560649083087079</v>
      </c>
      <c r="N33" s="192">
        <f t="shared" si="5"/>
        <v>0.10584850401044449</v>
      </c>
      <c r="O33" s="192">
        <f t="shared" si="5"/>
        <v>0.10804607863582098</v>
      </c>
      <c r="P33" s="192">
        <f t="shared" si="5"/>
        <v>0.10911820950092618</v>
      </c>
      <c r="Q33" s="192">
        <f t="shared" si="5"/>
        <v>0.10965951002321789</v>
      </c>
    </row>
    <row r="34" spans="1:17" x14ac:dyDescent="0.25">
      <c r="A34" s="183" t="s">
        <v>160</v>
      </c>
      <c r="B34" s="192">
        <f t="shared" ref="B34:Q34" si="6">IF(B$8=0,0,B$8/B$5)</f>
        <v>7.0698456896421166E-2</v>
      </c>
      <c r="C34" s="192">
        <f t="shared" si="6"/>
        <v>7.4299447712882008E-2</v>
      </c>
      <c r="D34" s="192">
        <f t="shared" si="6"/>
        <v>7.4456679278422769E-2</v>
      </c>
      <c r="E34" s="192">
        <f t="shared" si="6"/>
        <v>6.0566796560331836E-2</v>
      </c>
      <c r="F34" s="192">
        <f t="shared" si="6"/>
        <v>6.3768846206342114E-2</v>
      </c>
      <c r="G34" s="192">
        <f t="shared" si="6"/>
        <v>6.3877979830902945E-2</v>
      </c>
      <c r="H34" s="192">
        <f t="shared" si="6"/>
        <v>6.6492406323611003E-2</v>
      </c>
      <c r="I34" s="192">
        <f t="shared" si="6"/>
        <v>7.2441930423901305E-2</v>
      </c>
      <c r="J34" s="192">
        <f t="shared" si="6"/>
        <v>7.5138490335030492E-2</v>
      </c>
      <c r="K34" s="192">
        <f t="shared" si="6"/>
        <v>7.488026031201149E-2</v>
      </c>
      <c r="L34" s="192">
        <f t="shared" si="6"/>
        <v>7.6047816285699468E-2</v>
      </c>
      <c r="M34" s="192">
        <f t="shared" si="6"/>
        <v>7.6271354488962231E-2</v>
      </c>
      <c r="N34" s="192">
        <f t="shared" si="6"/>
        <v>7.644614178532104E-2</v>
      </c>
      <c r="O34" s="192">
        <f t="shared" si="6"/>
        <v>7.8033279014759538E-2</v>
      </c>
      <c r="P34" s="192">
        <f t="shared" si="6"/>
        <v>7.8807595750668924E-2</v>
      </c>
      <c r="Q34" s="192">
        <f t="shared" si="6"/>
        <v>7.9198535016768504E-2</v>
      </c>
    </row>
    <row r="35" spans="1:17" x14ac:dyDescent="0.25">
      <c r="A35" s="181" t="s">
        <v>159</v>
      </c>
      <c r="B35" s="191">
        <f t="shared" ref="B35:Q35" si="7">IF(B$9=0,0,B$9/B$5)</f>
        <v>5.9499876023657666E-2</v>
      </c>
      <c r="C35" s="191">
        <f t="shared" si="7"/>
        <v>5.5886841759650148E-2</v>
      </c>
      <c r="D35" s="191">
        <f t="shared" si="7"/>
        <v>5.5729084336030667E-2</v>
      </c>
      <c r="E35" s="191">
        <f t="shared" si="7"/>
        <v>6.9665421511372755E-2</v>
      </c>
      <c r="F35" s="191">
        <f t="shared" si="7"/>
        <v>6.6452662669221965E-2</v>
      </c>
      <c r="G35" s="191">
        <f t="shared" si="7"/>
        <v>6.6343164049261258E-2</v>
      </c>
      <c r="H35" s="191">
        <f t="shared" si="7"/>
        <v>6.3719993655239823E-2</v>
      </c>
      <c r="I35" s="191">
        <f t="shared" si="7"/>
        <v>5.7750571481035455E-2</v>
      </c>
      <c r="J35" s="191">
        <f t="shared" si="7"/>
        <v>5.5044992974885784E-2</v>
      </c>
      <c r="K35" s="191">
        <f t="shared" si="7"/>
        <v>5.5304086643466713E-2</v>
      </c>
      <c r="L35" s="191">
        <f t="shared" si="7"/>
        <v>5.4132625800301544E-2</v>
      </c>
      <c r="M35" s="191">
        <f t="shared" si="7"/>
        <v>5.3908339977629866E-2</v>
      </c>
      <c r="N35" s="191">
        <f t="shared" si="7"/>
        <v>5.3732968108373573E-2</v>
      </c>
      <c r="O35" s="191">
        <f t="shared" si="7"/>
        <v>5.2140522727665971E-2</v>
      </c>
      <c r="P35" s="191">
        <f t="shared" si="7"/>
        <v>5.1363616303676626E-2</v>
      </c>
      <c r="Q35" s="191">
        <f t="shared" si="7"/>
        <v>5.0971369548392813E-2</v>
      </c>
    </row>
    <row r="36" spans="1:17" x14ac:dyDescent="0.25">
      <c r="A36" s="179" t="s">
        <v>158</v>
      </c>
      <c r="B36" s="190">
        <f t="shared" ref="B36:Q36" si="8">IF(B$16=0,0,B$16/B$5)</f>
        <v>4.9820490441697715E-2</v>
      </c>
      <c r="C36" s="190">
        <f t="shared" si="8"/>
        <v>5.0287592735023694E-2</v>
      </c>
      <c r="D36" s="190">
        <f t="shared" si="8"/>
        <v>5.9025542383771397E-2</v>
      </c>
      <c r="E36" s="190">
        <f t="shared" si="8"/>
        <v>4.901451998664428E-2</v>
      </c>
      <c r="F36" s="190">
        <f t="shared" si="8"/>
        <v>5.1164747953594811E-2</v>
      </c>
      <c r="G36" s="190">
        <f t="shared" si="8"/>
        <v>6.2462606798063675E-2</v>
      </c>
      <c r="H36" s="190">
        <f t="shared" si="8"/>
        <v>4.2496556145282853E-2</v>
      </c>
      <c r="I36" s="190">
        <f t="shared" si="8"/>
        <v>3.0536044245469147E-2</v>
      </c>
      <c r="J36" s="190">
        <f t="shared" si="8"/>
        <v>2.1242042054545891E-2</v>
      </c>
      <c r="K36" s="190">
        <f t="shared" si="8"/>
        <v>2.0587443930444056E-2</v>
      </c>
      <c r="L36" s="190">
        <f t="shared" si="8"/>
        <v>2.1151890125054359E-2</v>
      </c>
      <c r="M36" s="190">
        <f t="shared" si="8"/>
        <v>1.6961306052627946E-2</v>
      </c>
      <c r="N36" s="190">
        <f t="shared" si="8"/>
        <v>2.0661283451538077E-2</v>
      </c>
      <c r="O36" s="190">
        <f t="shared" si="8"/>
        <v>1.6932565854546708E-2</v>
      </c>
      <c r="P36" s="190">
        <f t="shared" si="8"/>
        <v>1.5588033005022761E-2</v>
      </c>
      <c r="Q36" s="190">
        <f t="shared" si="8"/>
        <v>1.5825682290806428E-2</v>
      </c>
    </row>
    <row r="37" spans="1:17" x14ac:dyDescent="0.25">
      <c r="A37" s="179" t="s">
        <v>157</v>
      </c>
      <c r="B37" s="190">
        <f t="shared" ref="B37:Q37" si="9">IF(B$17=0,0,B$17/B$5)</f>
        <v>0.33688125162768057</v>
      </c>
      <c r="C37" s="190">
        <f t="shared" si="9"/>
        <v>0.31223383378230585</v>
      </c>
      <c r="D37" s="190">
        <f t="shared" si="9"/>
        <v>0.30069657804634536</v>
      </c>
      <c r="E37" s="190">
        <f t="shared" si="9"/>
        <v>0.40561871942517841</v>
      </c>
      <c r="F37" s="190">
        <f t="shared" si="9"/>
        <v>0.38162005358383255</v>
      </c>
      <c r="G37" s="190">
        <f t="shared" si="9"/>
        <v>0.36733263217073209</v>
      </c>
      <c r="H37" s="190">
        <f t="shared" si="9"/>
        <v>0.37380409032725942</v>
      </c>
      <c r="I37" s="190">
        <f t="shared" si="9"/>
        <v>0.34836055677900685</v>
      </c>
      <c r="J37" s="190">
        <f t="shared" si="9"/>
        <v>0.34147616936711678</v>
      </c>
      <c r="K37" s="190">
        <f t="shared" si="9"/>
        <v>0.34398897823991198</v>
      </c>
      <c r="L37" s="190">
        <f t="shared" si="9"/>
        <v>0.33550190385194517</v>
      </c>
      <c r="M37" s="190">
        <f t="shared" si="9"/>
        <v>0.33903536592104544</v>
      </c>
      <c r="N37" s="190">
        <f t="shared" si="9"/>
        <v>0.33342624724731146</v>
      </c>
      <c r="O37" s="190">
        <f t="shared" si="9"/>
        <v>0.32728440582565033</v>
      </c>
      <c r="P37" s="190">
        <f t="shared" si="9"/>
        <v>0.3237184690851504</v>
      </c>
      <c r="Q37" s="190">
        <f t="shared" si="9"/>
        <v>0.32081831157365093</v>
      </c>
    </row>
    <row r="38" spans="1:17" x14ac:dyDescent="0.25">
      <c r="A38" s="179" t="s">
        <v>156</v>
      </c>
      <c r="B38" s="190">
        <f t="shared" ref="B38:Q38" si="10">IF(B$25=0,0,B$25/B$5)</f>
        <v>9.9640980883395416E-3</v>
      </c>
      <c r="C38" s="190">
        <f t="shared" si="10"/>
        <v>1.0057518547004738E-2</v>
      </c>
      <c r="D38" s="190">
        <f t="shared" si="10"/>
        <v>1.180510847675428E-2</v>
      </c>
      <c r="E38" s="190">
        <f t="shared" si="10"/>
        <v>9.8029039973288531E-3</v>
      </c>
      <c r="F38" s="190">
        <f t="shared" si="10"/>
        <v>1.0232949590718967E-2</v>
      </c>
      <c r="G38" s="190">
        <f t="shared" si="10"/>
        <v>1.2492521359612731E-2</v>
      </c>
      <c r="H38" s="190">
        <f t="shared" si="10"/>
        <v>8.4993112290565661E-3</v>
      </c>
      <c r="I38" s="190">
        <f t="shared" si="10"/>
        <v>6.1072088490938285E-3</v>
      </c>
      <c r="J38" s="190">
        <f t="shared" si="10"/>
        <v>4.2484084109091777E-3</v>
      </c>
      <c r="K38" s="190">
        <f t="shared" si="10"/>
        <v>4.1174887860888128E-3</v>
      </c>
      <c r="L38" s="190">
        <f t="shared" si="10"/>
        <v>4.2303780250108726E-3</v>
      </c>
      <c r="M38" s="190">
        <f t="shared" si="10"/>
        <v>3.3922612105255884E-3</v>
      </c>
      <c r="N38" s="190">
        <f t="shared" si="10"/>
        <v>4.132256690307614E-3</v>
      </c>
      <c r="O38" s="190">
        <f t="shared" si="10"/>
        <v>3.3865131709093417E-3</v>
      </c>
      <c r="P38" s="190">
        <f t="shared" si="10"/>
        <v>3.1176066010045514E-3</v>
      </c>
      <c r="Q38" s="190">
        <f t="shared" si="10"/>
        <v>3.1651364581612852E-3</v>
      </c>
    </row>
    <row r="39" spans="1:17" x14ac:dyDescent="0.25">
      <c r="A39" s="179" t="s">
        <v>155</v>
      </c>
      <c r="B39" s="190">
        <f t="shared" ref="B39:Q39" si="11">IF(B$26=0,0,B$26/B$5)</f>
        <v>0.10876685676372488</v>
      </c>
      <c r="C39" s="190">
        <f t="shared" si="11"/>
        <v>0.11430684263520315</v>
      </c>
      <c r="D39" s="190">
        <f t="shared" si="11"/>
        <v>0.11454873735141965</v>
      </c>
      <c r="E39" s="190">
        <f t="shared" si="11"/>
        <v>9.3179687015895171E-2</v>
      </c>
      <c r="F39" s="190">
        <f t="shared" si="11"/>
        <v>9.8105917240526308E-2</v>
      </c>
      <c r="G39" s="190">
        <f t="shared" si="11"/>
        <v>9.8273815124465994E-2</v>
      </c>
      <c r="H39" s="190">
        <f t="shared" si="11"/>
        <v>0.10229600972863226</v>
      </c>
      <c r="I39" s="190">
        <f t="shared" si="11"/>
        <v>0.11144912372907895</v>
      </c>
      <c r="J39" s="190">
        <f t="shared" si="11"/>
        <v>0.1155976774385085</v>
      </c>
      <c r="K39" s="190">
        <f t="shared" si="11"/>
        <v>0.1152004004800177</v>
      </c>
      <c r="L39" s="190">
        <f t="shared" si="11"/>
        <v>0.11699664043953767</v>
      </c>
      <c r="M39" s="190">
        <f t="shared" si="11"/>
        <v>0.11734054536763418</v>
      </c>
      <c r="N39" s="190">
        <f t="shared" si="11"/>
        <v>0.11760944890049388</v>
      </c>
      <c r="O39" s="190">
        <f t="shared" si="11"/>
        <v>0.1200511984842455</v>
      </c>
      <c r="P39" s="190">
        <f t="shared" si="11"/>
        <v>0.12124245500102919</v>
      </c>
      <c r="Q39" s="190">
        <f t="shared" si="11"/>
        <v>0.12184390002579773</v>
      </c>
    </row>
    <row r="40" spans="1:17" x14ac:dyDescent="0.25">
      <c r="A40" s="177" t="s">
        <v>45</v>
      </c>
      <c r="B40" s="189">
        <f t="shared" ref="B40:Q40" si="12">IF(B$27=0,0,B$27/B$5)</f>
        <v>0.15771194230740107</v>
      </c>
      <c r="C40" s="189">
        <f t="shared" si="12"/>
        <v>0.1657449218210445</v>
      </c>
      <c r="D40" s="189">
        <f t="shared" si="12"/>
        <v>0.16609566915955853</v>
      </c>
      <c r="E40" s="189">
        <f t="shared" si="12"/>
        <v>0.13511054617304796</v>
      </c>
      <c r="F40" s="189">
        <f t="shared" si="12"/>
        <v>0.14225357999876315</v>
      </c>
      <c r="G40" s="189">
        <f t="shared" si="12"/>
        <v>0.1424970319304758</v>
      </c>
      <c r="H40" s="189">
        <f t="shared" si="12"/>
        <v>0.14832921410651684</v>
      </c>
      <c r="I40" s="189">
        <f t="shared" si="12"/>
        <v>0.16160122940716443</v>
      </c>
      <c r="J40" s="189">
        <f t="shared" si="12"/>
        <v>0.16761663228583729</v>
      </c>
      <c r="K40" s="189">
        <f t="shared" si="12"/>
        <v>0.16704058069602568</v>
      </c>
      <c r="L40" s="189">
        <f t="shared" si="12"/>
        <v>0.16964512863732961</v>
      </c>
      <c r="M40" s="189">
        <f t="shared" si="12"/>
        <v>0.17014379078306963</v>
      </c>
      <c r="N40" s="189">
        <f t="shared" si="12"/>
        <v>0.1705337009057161</v>
      </c>
      <c r="O40" s="189">
        <f t="shared" si="12"/>
        <v>0.174074237802156</v>
      </c>
      <c r="P40" s="189">
        <f t="shared" si="12"/>
        <v>0.17580155975149231</v>
      </c>
      <c r="Q40" s="189">
        <f t="shared" si="12"/>
        <v>0.1766736550374067</v>
      </c>
    </row>
    <row r="42" spans="1:17" ht="12.75" x14ac:dyDescent="0.25">
      <c r="A42" s="127" t="s">
        <v>29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186">
        <f t="shared" ref="B44:Q44" si="13">SUM(B$45:B$53)</f>
        <v>136.09408909667991</v>
      </c>
      <c r="C44" s="186">
        <f t="shared" si="13"/>
        <v>135.16930134256259</v>
      </c>
      <c r="D44" s="186">
        <f t="shared" si="13"/>
        <v>134.54036084087602</v>
      </c>
      <c r="E44" s="186">
        <f t="shared" si="13"/>
        <v>136.8122796715503</v>
      </c>
      <c r="F44" s="186">
        <f t="shared" si="13"/>
        <v>135.40166981984964</v>
      </c>
      <c r="G44" s="186">
        <f t="shared" si="13"/>
        <v>135.47594503911824</v>
      </c>
      <c r="H44" s="186">
        <f t="shared" si="13"/>
        <v>134.78778000765544</v>
      </c>
      <c r="I44" s="186">
        <f t="shared" si="13"/>
        <v>133.39522183192952</v>
      </c>
      <c r="J44" s="186">
        <f t="shared" si="13"/>
        <v>131.34532935471566</v>
      </c>
      <c r="K44" s="186">
        <f t="shared" si="13"/>
        <v>131.40174717882493</v>
      </c>
      <c r="L44" s="186">
        <f t="shared" si="13"/>
        <v>128.35585629216979</v>
      </c>
      <c r="M44" s="186">
        <f t="shared" si="13"/>
        <v>123.97823403762142</v>
      </c>
      <c r="N44" s="186">
        <f t="shared" si="13"/>
        <v>122.4293819562056</v>
      </c>
      <c r="O44" s="186">
        <f t="shared" si="13"/>
        <v>119.61993004078531</v>
      </c>
      <c r="P44" s="186">
        <f t="shared" si="13"/>
        <v>119.45399656803244</v>
      </c>
      <c r="Q44" s="186">
        <f t="shared" si="13"/>
        <v>119.34680456133999</v>
      </c>
    </row>
    <row r="45" spans="1:17" x14ac:dyDescent="0.25">
      <c r="A45" s="185" t="s">
        <v>162</v>
      </c>
      <c r="B45" s="184">
        <f>IF(B$6=0,0,B$6/AGR!B$5*1000)</f>
        <v>14.802526295168198</v>
      </c>
      <c r="C45" s="184">
        <f>IF(C$6=0,0,C$6/AGR!C$5*1000)</f>
        <v>15.450776057674656</v>
      </c>
      <c r="D45" s="184">
        <f>IF(D$6=0,0,D$6/AGR!D$5*1000)</f>
        <v>15.411428457126728</v>
      </c>
      <c r="E45" s="184">
        <f>IF(E$6=0,0,E$6/AGR!E$5*1000)</f>
        <v>12.748125399726172</v>
      </c>
      <c r="F45" s="184">
        <f>IF(F$6=0,0,F$6/AGR!F$5*1000)</f>
        <v>13.28370501357524</v>
      </c>
      <c r="G45" s="184">
        <f>IF(G$6=0,0,G$6/AGR!G$5*1000)</f>
        <v>13.313737976586626</v>
      </c>
      <c r="H45" s="184">
        <f>IF(H$6=0,0,H$6/AGR!H$5*1000)</f>
        <v>13.788252054963865</v>
      </c>
      <c r="I45" s="184">
        <f>IF(I$6=0,0,I$6/AGR!I$5*1000)</f>
        <v>14.866780582814648</v>
      </c>
      <c r="J45" s="184">
        <f>IF(J$6=0,0,J$6/AGR!J$5*1000)</f>
        <v>15.183215015801077</v>
      </c>
      <c r="K45" s="184">
        <f>IF(K$6=0,0,K$6/AGR!K$5*1000)</f>
        <v>15.137533898774667</v>
      </c>
      <c r="L45" s="184">
        <f>IF(L$6=0,0,L$6/AGR!L$5*1000)</f>
        <v>15.017203966923946</v>
      </c>
      <c r="M45" s="184">
        <f>IF(M$6=0,0,M$6/AGR!M$5*1000)</f>
        <v>14.547673595690686</v>
      </c>
      <c r="N45" s="184">
        <f>IF(N$6=0,0,N$6/AGR!N$5*1000)</f>
        <v>14.398852141097411</v>
      </c>
      <c r="O45" s="184">
        <f>IF(O$6=0,0,O$6/AGR!O$5*1000)</f>
        <v>14.360515963997882</v>
      </c>
      <c r="P45" s="184">
        <f>IF(P$6=0,0,P$6/AGR!P$5*1000)</f>
        <v>14.48289580359276</v>
      </c>
      <c r="Q45" s="184">
        <f>IF(Q$6=0,0,Q$6/AGR!Q$5*1000)</f>
        <v>14.541680123370329</v>
      </c>
    </row>
    <row r="46" spans="1:17" x14ac:dyDescent="0.25">
      <c r="A46" s="183" t="s">
        <v>161</v>
      </c>
      <c r="B46" s="182">
        <f>IF(B$7=0,0,B$7/AGR!B$5*1000)</f>
        <v>13.322273665651378</v>
      </c>
      <c r="C46" s="182">
        <f>IF(C$7=0,0,C$7/AGR!C$5*1000)</f>
        <v>13.905698451907185</v>
      </c>
      <c r="D46" s="182">
        <f>IF(D$7=0,0,D$7/AGR!D$5*1000)</f>
        <v>13.87028561141406</v>
      </c>
      <c r="E46" s="182">
        <f>IF(E$7=0,0,E$7/AGR!E$5*1000)</f>
        <v>11.473312859753548</v>
      </c>
      <c r="F46" s="182">
        <f>IF(F$7=0,0,F$7/AGR!F$5*1000)</f>
        <v>11.955334512217718</v>
      </c>
      <c r="G46" s="182">
        <f>IF(G$7=0,0,G$7/AGR!G$5*1000)</f>
        <v>11.982364178927961</v>
      </c>
      <c r="H46" s="182">
        <f>IF(H$7=0,0,H$7/AGR!H$5*1000)</f>
        <v>12.409426849467478</v>
      </c>
      <c r="I46" s="182">
        <f>IF(I$7=0,0,I$7/AGR!I$5*1000)</f>
        <v>13.380102524533179</v>
      </c>
      <c r="J46" s="182">
        <f>IF(J$7=0,0,J$7/AGR!J$5*1000)</f>
        <v>13.664893514220967</v>
      </c>
      <c r="K46" s="182">
        <f>IF(K$7=0,0,K$7/AGR!K$5*1000)</f>
        <v>13.623780508897202</v>
      </c>
      <c r="L46" s="182">
        <f>IF(L$7=0,0,L$7/AGR!L$5*1000)</f>
        <v>13.515483570231551</v>
      </c>
      <c r="M46" s="182">
        <f>IF(M$7=0,0,M$7/AGR!M$5*1000)</f>
        <v>13.092906236121621</v>
      </c>
      <c r="N46" s="182">
        <f>IF(N$7=0,0,N$7/AGR!N$5*1000)</f>
        <v>12.958966926987669</v>
      </c>
      <c r="O46" s="182">
        <f>IF(O$7=0,0,O$7/AGR!O$5*1000)</f>
        <v>12.924464367598095</v>
      </c>
      <c r="P46" s="182">
        <f>IF(P$7=0,0,P$7/AGR!P$5*1000)</f>
        <v>13.034606223233478</v>
      </c>
      <c r="Q46" s="182">
        <f>IF(Q$7=0,0,Q$7/AGR!Q$5*1000)</f>
        <v>13.087512111033289</v>
      </c>
    </row>
    <row r="47" spans="1:17" x14ac:dyDescent="0.25">
      <c r="A47" s="183" t="s">
        <v>160</v>
      </c>
      <c r="B47" s="182">
        <f>IF(B$8=0,0,B$8/AGR!B$5*1000)</f>
        <v>9.6216420918593268</v>
      </c>
      <c r="C47" s="182">
        <f>IF(C$8=0,0,C$8/AGR!C$5*1000)</f>
        <v>10.04300443748852</v>
      </c>
      <c r="D47" s="182">
        <f>IF(D$8=0,0,D$8/AGR!D$5*1000)</f>
        <v>10.017428497132373</v>
      </c>
      <c r="E47" s="182">
        <f>IF(E$8=0,0,E$8/AGR!E$5*1000)</f>
        <v>8.2862815098220111</v>
      </c>
      <c r="F47" s="182">
        <f>IF(F$8=0,0,F$8/AGR!F$5*1000)</f>
        <v>8.6344082588239086</v>
      </c>
      <c r="G47" s="182">
        <f>IF(G$8=0,0,G$8/AGR!G$5*1000)</f>
        <v>8.6539296847813088</v>
      </c>
      <c r="H47" s="182">
        <f>IF(H$8=0,0,H$8/AGR!H$5*1000)</f>
        <v>8.9623638357265172</v>
      </c>
      <c r="I47" s="182">
        <f>IF(I$8=0,0,I$8/AGR!I$5*1000)</f>
        <v>9.6634073788295183</v>
      </c>
      <c r="J47" s="182">
        <f>IF(J$8=0,0,J$8/AGR!J$5*1000)</f>
        <v>9.8690897602707022</v>
      </c>
      <c r="K47" s="182">
        <f>IF(K$8=0,0,K$8/AGR!K$5*1000)</f>
        <v>9.8393970342035342</v>
      </c>
      <c r="L47" s="182">
        <f>IF(L$8=0,0,L$8/AGR!L$5*1000)</f>
        <v>9.7611825785005681</v>
      </c>
      <c r="M47" s="182">
        <f>IF(M$8=0,0,M$8/AGR!M$5*1000)</f>
        <v>9.4559878371989488</v>
      </c>
      <c r="N47" s="182">
        <f>IF(N$8=0,0,N$8/AGR!N$5*1000)</f>
        <v>9.359253891713319</v>
      </c>
      <c r="O47" s="182">
        <f>IF(O$8=0,0,O$8/AGR!O$5*1000)</f>
        <v>9.3343353765986183</v>
      </c>
      <c r="P47" s="182">
        <f>IF(P$8=0,0,P$8/AGR!P$5*1000)</f>
        <v>9.4138822723352913</v>
      </c>
      <c r="Q47" s="182">
        <f>IF(Q$8=0,0,Q$8/AGR!Q$5*1000)</f>
        <v>9.4520920801907113</v>
      </c>
    </row>
    <row r="48" spans="1:17" x14ac:dyDescent="0.25">
      <c r="A48" s="181" t="s">
        <v>159</v>
      </c>
      <c r="B48" s="180">
        <f>IF(B$9=0,0,B$9/AGR!B$5*1000)</f>
        <v>8.0975814288050767</v>
      </c>
      <c r="C48" s="180">
        <f>IF(C$9=0,0,C$9/AGR!C$5*1000)</f>
        <v>7.5541853548942619</v>
      </c>
      <c r="D48" s="180">
        <f>IF(D$9=0,0,D$9/AGR!D$5*1000)</f>
        <v>7.4978111159011771</v>
      </c>
      <c r="E48" s="180">
        <f>IF(E$9=0,0,E$9/AGR!E$5*1000)</f>
        <v>9.5310851312503662</v>
      </c>
      <c r="F48" s="180">
        <f>IF(F$9=0,0,F$9/AGR!F$5*1000)</f>
        <v>8.9978014893878431</v>
      </c>
      <c r="G48" s="180">
        <f>IF(G$9=0,0,G$9/AGR!G$5*1000)</f>
        <v>8.9879028464589226</v>
      </c>
      <c r="H48" s="180">
        <f>IF(H$9=0,0,H$9/AGR!H$5*1000)</f>
        <v>8.5886764868916643</v>
      </c>
      <c r="I48" s="180">
        <f>IF(I$9=0,0,I$9/AGR!I$5*1000)</f>
        <v>7.7036502936334283</v>
      </c>
      <c r="J48" s="180">
        <f>IF(J$9=0,0,J$9/AGR!J$5*1000)</f>
        <v>7.2299027316143833</v>
      </c>
      <c r="K48" s="180">
        <f>IF(K$9=0,0,K$9/AGR!K$5*1000)</f>
        <v>7.2670536110806419</v>
      </c>
      <c r="L48" s="180">
        <f>IF(L$9=0,0,L$9/AGR!L$5*1000)</f>
        <v>6.9482395379413067</v>
      </c>
      <c r="M48" s="180">
        <f>IF(M$9=0,0,M$9/AGR!M$5*1000)</f>
        <v>6.6834607903262588</v>
      </c>
      <c r="N48" s="180">
        <f>IF(N$9=0,0,N$9/AGR!N$5*1000)</f>
        <v>6.5784940761806832</v>
      </c>
      <c r="O48" s="180">
        <f>IF(O$9=0,0,O$9/AGR!O$5*1000)</f>
        <v>6.2370456809733801</v>
      </c>
      <c r="P48" s="180">
        <f>IF(P$9=0,0,P$9/AGR!P$5*1000)</f>
        <v>6.1355892456611212</v>
      </c>
      <c r="Q48" s="180">
        <f>IF(Q$9=0,0,Q$9/AGR!Q$5*1000)</f>
        <v>6.0832700797158736</v>
      </c>
    </row>
    <row r="49" spans="1:17" x14ac:dyDescent="0.25">
      <c r="A49" s="179" t="s">
        <v>158</v>
      </c>
      <c r="B49" s="178">
        <f>IF(B$16=0,0,B$16/AGR!B$5*1000)</f>
        <v>6.7802742650126984</v>
      </c>
      <c r="C49" s="178">
        <f>IF(C$16=0,0,C$16/AGR!C$5*1000)</f>
        <v>6.7973387761924791</v>
      </c>
      <c r="D49" s="178">
        <f>IF(D$16=0,0,D$16/AGR!D$5*1000)</f>
        <v>7.9413177711410246</v>
      </c>
      <c r="E49" s="178">
        <f>IF(E$16=0,0,E$16/AGR!E$5*1000)</f>
        <v>6.7057882163795686</v>
      </c>
      <c r="F49" s="178">
        <f>IF(F$16=0,0,F$16/AGR!F$5*1000)</f>
        <v>6.9277923088284741</v>
      </c>
      <c r="G49" s="178">
        <f>IF(G$16=0,0,G$16/AGR!G$5*1000)</f>
        <v>8.462180685574527</v>
      </c>
      <c r="H49" s="178">
        <f>IF(H$16=0,0,H$16/AGR!H$5*1000)</f>
        <v>5.7280164607933619</v>
      </c>
      <c r="I49" s="178">
        <f>IF(I$16=0,0,I$16/AGR!I$5*1000)</f>
        <v>4.0733623959939722</v>
      </c>
      <c r="J49" s="178">
        <f>IF(J$16=0,0,J$16/AGR!J$5*1000)</f>
        <v>2.7900430098210514</v>
      </c>
      <c r="K49" s="178">
        <f>IF(K$16=0,0,K$16/AGR!K$5*1000)</f>
        <v>2.7052261024064439</v>
      </c>
      <c r="L49" s="178">
        <f>IF(L$16=0,0,L$16/AGR!L$5*1000)</f>
        <v>2.714968969199242</v>
      </c>
      <c r="M49" s="178">
        <f>IF(M$16=0,0,M$16/AGR!M$5*1000)</f>
        <v>2.1028327713764328</v>
      </c>
      <c r="N49" s="178">
        <f>IF(N$16=0,0,N$16/AGR!N$5*1000)</f>
        <v>2.5295481633937853</v>
      </c>
      <c r="O49" s="178">
        <f>IF(O$16=0,0,O$16/AGR!O$5*1000)</f>
        <v>2.0254723429318675</v>
      </c>
      <c r="P49" s="178">
        <f>IF(P$16=0,0,P$16/AGR!P$5*1000)</f>
        <v>1.8620528410843649</v>
      </c>
      <c r="Q49" s="178">
        <f>IF(Q$16=0,0,Q$16/AGR!Q$5*1000)</f>
        <v>1.8887446114107342</v>
      </c>
    </row>
    <row r="50" spans="1:17" x14ac:dyDescent="0.25">
      <c r="A50" s="179" t="s">
        <v>157</v>
      </c>
      <c r="B50" s="178">
        <f>IF(B$17=0,0,B$17/AGR!B$5*1000)</f>
        <v>45.847547074018607</v>
      </c>
      <c r="C50" s="178">
        <f>IF(C$17=0,0,C$17/AGR!C$5*1000)</f>
        <v>42.204429167864099</v>
      </c>
      <c r="D50" s="178">
        <f>IF(D$17=0,0,D$17/AGR!D$5*1000)</f>
        <v>40.455826113971938</v>
      </c>
      <c r="E50" s="178">
        <f>IF(E$17=0,0,E$17/AGR!E$5*1000)</f>
        <v>55.493621682013597</v>
      </c>
      <c r="F50" s="178">
        <f>IF(F$17=0,0,F$17/AGR!F$5*1000)</f>
        <v>51.671992491991439</v>
      </c>
      <c r="G50" s="178">
        <f>IF(G$17=0,0,G$17/AGR!G$5*1000)</f>
        <v>49.764735487036738</v>
      </c>
      <c r="H50" s="178">
        <f>IF(H$17=0,0,H$17/AGR!H$5*1000)</f>
        <v>50.384223492992398</v>
      </c>
      <c r="I50" s="178">
        <f>IF(I$17=0,0,I$17/AGR!I$5*1000)</f>
        <v>46.469633749030102</v>
      </c>
      <c r="J50" s="178">
        <f>IF(J$17=0,0,J$17/AGR!J$5*1000)</f>
        <v>44.851299932310624</v>
      </c>
      <c r="K50" s="178">
        <f>IF(K$17=0,0,K$17/AGR!K$5*1000)</f>
        <v>45.200752750983227</v>
      </c>
      <c r="L50" s="178">
        <f>IF(L$17=0,0,L$17/AGR!L$5*1000)</f>
        <v>43.063634156569627</v>
      </c>
      <c r="M50" s="178">
        <f>IF(M$17=0,0,M$17/AGR!M$5*1000)</f>
        <v>42.033005943189998</v>
      </c>
      <c r="N50" s="178">
        <f>IF(N$17=0,0,N$17/AGR!N$5*1000)</f>
        <v>40.821169378465342</v>
      </c>
      <c r="O50" s="178">
        <f>IF(O$17=0,0,O$17/AGR!O$5*1000)</f>
        <v>39.149737728304281</v>
      </c>
      <c r="P50" s="178">
        <f>IF(P$17=0,0,P$17/AGR!P$5*1000)</f>
        <v>38.669464895106259</v>
      </c>
      <c r="Q50" s="178">
        <f>IF(Q$17=0,0,Q$17/AGR!Q$5*1000)</f>
        <v>38.288640331079598</v>
      </c>
    </row>
    <row r="51" spans="1:17" x14ac:dyDescent="0.25">
      <c r="A51" s="179" t="s">
        <v>156</v>
      </c>
      <c r="B51" s="178">
        <f>IF(B$25=0,0,B$25/AGR!B$5*1000)</f>
        <v>1.3560548530025396</v>
      </c>
      <c r="C51" s="178">
        <f>IF(C$25=0,0,C$25/AGR!C$5*1000)</f>
        <v>1.3594677552384957</v>
      </c>
      <c r="D51" s="178">
        <f>IF(D$25=0,0,D$25/AGR!D$5*1000)</f>
        <v>1.5882635542282049</v>
      </c>
      <c r="E51" s="178">
        <f>IF(E$25=0,0,E$25/AGR!E$5*1000)</f>
        <v>1.3411576432759134</v>
      </c>
      <c r="F51" s="178">
        <f>IF(F$25=0,0,F$25/AGR!F$5*1000)</f>
        <v>1.3855584617656953</v>
      </c>
      <c r="G51" s="178">
        <f>IF(G$25=0,0,G$25/AGR!G$5*1000)</f>
        <v>1.692436137114905</v>
      </c>
      <c r="H51" s="178">
        <f>IF(H$25=0,0,H$25/AGR!H$5*1000)</f>
        <v>1.1456032921586718</v>
      </c>
      <c r="I51" s="178">
        <f>IF(I$25=0,0,I$25/AGR!I$5*1000)</f>
        <v>0.81467247919879437</v>
      </c>
      <c r="J51" s="178">
        <f>IF(J$25=0,0,J$25/AGR!J$5*1000)</f>
        <v>0.5580086019642102</v>
      </c>
      <c r="K51" s="178">
        <f>IF(K$25=0,0,K$25/AGR!K$5*1000)</f>
        <v>0.54104522048128889</v>
      </c>
      <c r="L51" s="178">
        <f>IF(L$25=0,0,L$25/AGR!L$5*1000)</f>
        <v>0.54299379383984858</v>
      </c>
      <c r="M51" s="178">
        <f>IF(M$25=0,0,M$25/AGR!M$5*1000)</f>
        <v>0.42056655427528639</v>
      </c>
      <c r="N51" s="178">
        <f>IF(N$25=0,0,N$25/AGR!N$5*1000)</f>
        <v>0.50590963267875699</v>
      </c>
      <c r="O51" s="178">
        <f>IF(O$25=0,0,O$25/AGR!O$5*1000)</f>
        <v>0.40509446858637355</v>
      </c>
      <c r="P51" s="178">
        <f>IF(P$25=0,0,P$25/AGR!P$5*1000)</f>
        <v>0.37241056821687285</v>
      </c>
      <c r="Q51" s="178">
        <f>IF(Q$25=0,0,Q$25/AGR!Q$5*1000)</f>
        <v>0.37774892228214679</v>
      </c>
    </row>
    <row r="52" spans="1:17" x14ac:dyDescent="0.25">
      <c r="A52" s="179" t="s">
        <v>155</v>
      </c>
      <c r="B52" s="178">
        <f>IF(B$26=0,0,B$26/AGR!B$5*1000)</f>
        <v>14.802526295168198</v>
      </c>
      <c r="C52" s="178">
        <f>IF(C$26=0,0,C$26/AGR!C$5*1000)</f>
        <v>15.450776057674656</v>
      </c>
      <c r="D52" s="178">
        <f>IF(D$26=0,0,D$26/AGR!D$5*1000)</f>
        <v>15.411428457126732</v>
      </c>
      <c r="E52" s="178">
        <f>IF(E$26=0,0,E$26/AGR!E$5*1000)</f>
        <v>12.748125399726174</v>
      </c>
      <c r="F52" s="178">
        <f>IF(F$26=0,0,F$26/AGR!F$5*1000)</f>
        <v>13.283705013575242</v>
      </c>
      <c r="G52" s="178">
        <f>IF(G$26=0,0,G$26/AGR!G$5*1000)</f>
        <v>13.313737976586621</v>
      </c>
      <c r="H52" s="178">
        <f>IF(H$26=0,0,H$26/AGR!H$5*1000)</f>
        <v>13.788252054963865</v>
      </c>
      <c r="I52" s="178">
        <f>IF(I$26=0,0,I$26/AGR!I$5*1000)</f>
        <v>14.866780582814648</v>
      </c>
      <c r="J52" s="178">
        <f>IF(J$26=0,0,J$26/AGR!J$5*1000)</f>
        <v>15.183215015801084</v>
      </c>
      <c r="K52" s="178">
        <f>IF(K$26=0,0,K$26/AGR!K$5*1000)</f>
        <v>15.137533898774667</v>
      </c>
      <c r="L52" s="178">
        <f>IF(L$26=0,0,L$26/AGR!L$5*1000)</f>
        <v>15.017203966923955</v>
      </c>
      <c r="M52" s="178">
        <f>IF(M$26=0,0,M$26/AGR!M$5*1000)</f>
        <v>14.547673595690686</v>
      </c>
      <c r="N52" s="178">
        <f>IF(N$26=0,0,N$26/AGR!N$5*1000)</f>
        <v>14.398852141097411</v>
      </c>
      <c r="O52" s="178">
        <f>IF(O$26=0,0,O$26/AGR!O$5*1000)</f>
        <v>14.36051596399788</v>
      </c>
      <c r="P52" s="178">
        <f>IF(P$26=0,0,P$26/AGR!P$5*1000)</f>
        <v>14.482895803592765</v>
      </c>
      <c r="Q52" s="178">
        <f>IF(Q$26=0,0,Q$26/AGR!Q$5*1000)</f>
        <v>14.541680123370329</v>
      </c>
    </row>
    <row r="53" spans="1:17" x14ac:dyDescent="0.25">
      <c r="A53" s="177" t="s">
        <v>45</v>
      </c>
      <c r="B53" s="176">
        <f>IF(B$27=0,0,B$27/AGR!B$5*1000)</f>
        <v>21.463663127993883</v>
      </c>
      <c r="C53" s="176">
        <f>IF(C$27=0,0,C$27/AGR!C$5*1000)</f>
        <v>22.403625283628241</v>
      </c>
      <c r="D53" s="176">
        <f>IF(D$27=0,0,D$27/AGR!D$5*1000)</f>
        <v>22.346571262833763</v>
      </c>
      <c r="E53" s="176">
        <f>IF(E$27=0,0,E$27/AGR!E$5*1000)</f>
        <v>18.484781829602948</v>
      </c>
      <c r="F53" s="176">
        <f>IF(F$27=0,0,F$27/AGR!F$5*1000)</f>
        <v>19.261372269684099</v>
      </c>
      <c r="G53" s="176">
        <f>IF(G$27=0,0,G$27/AGR!G$5*1000)</f>
        <v>19.30492006605062</v>
      </c>
      <c r="H53" s="176">
        <f>IF(H$27=0,0,H$27/AGR!H$5*1000)</f>
        <v>19.99296547969761</v>
      </c>
      <c r="I53" s="176">
        <f>IF(I$27=0,0,I$27/AGR!I$5*1000)</f>
        <v>21.556831845081238</v>
      </c>
      <c r="J53" s="176">
        <f>IF(J$27=0,0,J$27/AGR!J$5*1000)</f>
        <v>22.015661772911567</v>
      </c>
      <c r="K53" s="176">
        <f>IF(K$27=0,0,K$27/AGR!K$5*1000)</f>
        <v>21.949424153223269</v>
      </c>
      <c r="L53" s="176">
        <f>IF(L$27=0,0,L$27/AGR!L$5*1000)</f>
        <v>21.774945752039734</v>
      </c>
      <c r="M53" s="176">
        <f>IF(M$27=0,0,M$27/AGR!M$5*1000)</f>
        <v>21.094126713751503</v>
      </c>
      <c r="N53" s="176">
        <f>IF(N$27=0,0,N$27/AGR!N$5*1000)</f>
        <v>20.878335604591243</v>
      </c>
      <c r="O53" s="176">
        <f>IF(O$27=0,0,O$27/AGR!O$5*1000)</f>
        <v>20.822748147796926</v>
      </c>
      <c r="P53" s="176">
        <f>IF(P$27=0,0,P$27/AGR!P$5*1000)</f>
        <v>21.000198915209506</v>
      </c>
      <c r="Q53" s="176">
        <f>IF(Q$27=0,0,Q$27/AGR!Q$5*1000)</f>
        <v>21.085436178886976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127" t="s">
        <v>171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430.92519433635039</v>
      </c>
      <c r="C5" s="55">
        <f t="shared" ref="C5:Q5" si="0">SUM(C6:C9,C16:C17,C25:C27)</f>
        <v>429.95126538389951</v>
      </c>
      <c r="D5" s="55">
        <f t="shared" si="0"/>
        <v>445.69329181498739</v>
      </c>
      <c r="E5" s="55">
        <f t="shared" si="0"/>
        <v>527.57926796693766</v>
      </c>
      <c r="F5" s="55">
        <f t="shared" si="0"/>
        <v>518.62086781592166</v>
      </c>
      <c r="G5" s="55">
        <f t="shared" si="0"/>
        <v>517.60480612460674</v>
      </c>
      <c r="H5" s="55">
        <f t="shared" si="0"/>
        <v>504.95150529388718</v>
      </c>
      <c r="I5" s="55">
        <f t="shared" si="0"/>
        <v>482.58087224482881</v>
      </c>
      <c r="J5" s="55">
        <f t="shared" si="0"/>
        <v>493.28072248457153</v>
      </c>
      <c r="K5" s="55">
        <f t="shared" si="0"/>
        <v>488.477737663244</v>
      </c>
      <c r="L5" s="55">
        <f t="shared" si="0"/>
        <v>517.34592394561525</v>
      </c>
      <c r="M5" s="55">
        <f t="shared" si="0"/>
        <v>534.35656225507535</v>
      </c>
      <c r="N5" s="55">
        <f t="shared" si="0"/>
        <v>533.00669146832411</v>
      </c>
      <c r="O5" s="55">
        <f t="shared" si="0"/>
        <v>568.6675512024857</v>
      </c>
      <c r="P5" s="55">
        <f t="shared" si="0"/>
        <v>535.23133788192013</v>
      </c>
      <c r="Q5" s="55">
        <f t="shared" si="0"/>
        <v>504.78629311800756</v>
      </c>
    </row>
    <row r="6" spans="1:17" x14ac:dyDescent="0.25">
      <c r="A6" s="185" t="s">
        <v>162</v>
      </c>
      <c r="B6" s="206">
        <v>53.713774452287907</v>
      </c>
      <c r="C6" s="206">
        <v>56.024005998799751</v>
      </c>
      <c r="D6" s="206">
        <v>58.10061661887498</v>
      </c>
      <c r="E6" s="206">
        <v>57.633180393211653</v>
      </c>
      <c r="F6" s="206">
        <v>59.317540672255241</v>
      </c>
      <c r="G6" s="206">
        <v>59.335175614236043</v>
      </c>
      <c r="H6" s="206">
        <v>59.947739501198022</v>
      </c>
      <c r="I6" s="206">
        <v>61.773322717861397</v>
      </c>
      <c r="J6" s="206">
        <v>65.290928113499888</v>
      </c>
      <c r="K6" s="206">
        <v>64.46067674424242</v>
      </c>
      <c r="L6" s="206">
        <v>69.214284148784998</v>
      </c>
      <c r="M6" s="206">
        <v>71.647352301383194</v>
      </c>
      <c r="N6" s="206">
        <v>71.54547468800196</v>
      </c>
      <c r="O6" s="206">
        <v>77.711533612666699</v>
      </c>
      <c r="P6" s="206">
        <v>73.765608222105556</v>
      </c>
      <c r="Q6" s="206">
        <v>69.852045583895048</v>
      </c>
    </row>
    <row r="7" spans="1:17" x14ac:dyDescent="0.25">
      <c r="A7" s="183" t="s">
        <v>161</v>
      </c>
      <c r="B7" s="205">
        <v>12.657032314798656</v>
      </c>
      <c r="C7" s="205">
        <v>13.201411771223581</v>
      </c>
      <c r="D7" s="205">
        <v>13.690741147003965</v>
      </c>
      <c r="E7" s="205">
        <v>13.580595184005519</v>
      </c>
      <c r="F7" s="205">
        <v>13.977495284566423</v>
      </c>
      <c r="G7" s="205">
        <v>13.981650755538194</v>
      </c>
      <c r="H7" s="205">
        <v>14.125994380450329</v>
      </c>
      <c r="I7" s="205">
        <v>14.556172039761661</v>
      </c>
      <c r="J7" s="205">
        <v>15.385055238108762</v>
      </c>
      <c r="K7" s="205">
        <v>15.189416065154491</v>
      </c>
      <c r="L7" s="205">
        <v>16.309548901557665</v>
      </c>
      <c r="M7" s="205">
        <v>16.882873389467136</v>
      </c>
      <c r="N7" s="205">
        <v>16.858867103223627</v>
      </c>
      <c r="O7" s="205">
        <v>18.311827872788577</v>
      </c>
      <c r="P7" s="205">
        <v>17.382016000705736</v>
      </c>
      <c r="Q7" s="205">
        <v>16.459830038484469</v>
      </c>
    </row>
    <row r="8" spans="1:17" x14ac:dyDescent="0.25">
      <c r="A8" s="183" t="s">
        <v>160</v>
      </c>
      <c r="B8" s="205">
        <v>50.127592074172284</v>
      </c>
      <c r="C8" s="205">
        <v>52.283581775906917</v>
      </c>
      <c r="D8" s="205">
        <v>54.221548175056348</v>
      </c>
      <c r="E8" s="205">
        <v>53.78532017433082</v>
      </c>
      <c r="F8" s="205">
        <v>55.357224696677093</v>
      </c>
      <c r="G8" s="205">
        <v>55.373682247591709</v>
      </c>
      <c r="H8" s="205">
        <v>55.945348509330131</v>
      </c>
      <c r="I8" s="205">
        <v>57.649047266594771</v>
      </c>
      <c r="J8" s="205">
        <v>60.931800901923474</v>
      </c>
      <c r="K8" s="205">
        <v>60.156980990615068</v>
      </c>
      <c r="L8" s="205">
        <v>64.593215369700388</v>
      </c>
      <c r="M8" s="205">
        <v>66.863840532161049</v>
      </c>
      <c r="N8" s="205">
        <v>66.768764743927292</v>
      </c>
      <c r="O8" s="205">
        <v>72.523148784755676</v>
      </c>
      <c r="P8" s="205">
        <v>68.840671797239821</v>
      </c>
      <c r="Q8" s="205">
        <v>65.188396873622253</v>
      </c>
    </row>
    <row r="9" spans="1:17" x14ac:dyDescent="0.25">
      <c r="A9" s="181" t="s">
        <v>159</v>
      </c>
      <c r="B9" s="204">
        <f>SUM(B10:B15)</f>
        <v>52.240568404116971</v>
      </c>
      <c r="C9" s="204">
        <f t="shared" ref="C9:Q9" si="1">SUM(C10:C15)</f>
        <v>48.698349072990496</v>
      </c>
      <c r="D9" s="204">
        <f t="shared" si="1"/>
        <v>50.254514564759525</v>
      </c>
      <c r="E9" s="204">
        <f t="shared" si="1"/>
        <v>76.607510187692839</v>
      </c>
      <c r="F9" s="204">
        <f t="shared" si="1"/>
        <v>71.433686111000839</v>
      </c>
      <c r="G9" s="204">
        <f t="shared" si="1"/>
        <v>71.21530451229772</v>
      </c>
      <c r="H9" s="204">
        <f t="shared" si="1"/>
        <v>66.388458022511045</v>
      </c>
      <c r="I9" s="204">
        <f t="shared" si="1"/>
        <v>56.909311301975876</v>
      </c>
      <c r="J9" s="204">
        <f t="shared" si="1"/>
        <v>55.274432716543693</v>
      </c>
      <c r="K9" s="204">
        <f t="shared" si="1"/>
        <v>55.017497932777331</v>
      </c>
      <c r="L9" s="204">
        <f t="shared" si="1"/>
        <v>56.935635692869248</v>
      </c>
      <c r="M9" s="204">
        <f t="shared" si="1"/>
        <v>58.52086567390031</v>
      </c>
      <c r="N9" s="204">
        <f t="shared" si="1"/>
        <v>58.114368793836128</v>
      </c>
      <c r="O9" s="204">
        <f t="shared" si="1"/>
        <v>60.006334724215357</v>
      </c>
      <c r="P9" s="204">
        <f t="shared" si="1"/>
        <v>55.559398941763433</v>
      </c>
      <c r="Q9" s="204">
        <f t="shared" si="1"/>
        <v>51.952252211764595</v>
      </c>
    </row>
    <row r="10" spans="1:17" x14ac:dyDescent="0.25">
      <c r="A10" s="202" t="s">
        <v>35</v>
      </c>
      <c r="B10" s="203">
        <v>0</v>
      </c>
      <c r="C10" s="203">
        <v>0</v>
      </c>
      <c r="D10" s="203">
        <v>0</v>
      </c>
      <c r="E10" s="203">
        <v>0</v>
      </c>
      <c r="F10" s="203">
        <v>0</v>
      </c>
      <c r="G10" s="203">
        <v>0</v>
      </c>
      <c r="H10" s="203">
        <v>0</v>
      </c>
      <c r="I10" s="203">
        <v>0</v>
      </c>
      <c r="J10" s="203">
        <v>0</v>
      </c>
      <c r="K10" s="203">
        <v>0</v>
      </c>
      <c r="L10" s="203">
        <v>0</v>
      </c>
      <c r="M10" s="203">
        <v>0</v>
      </c>
      <c r="N10" s="203">
        <v>0</v>
      </c>
      <c r="O10" s="203">
        <v>0</v>
      </c>
      <c r="P10" s="203">
        <v>0</v>
      </c>
      <c r="Q10" s="203">
        <v>0</v>
      </c>
    </row>
    <row r="11" spans="1:17" x14ac:dyDescent="0.25">
      <c r="A11" s="202" t="s">
        <v>166</v>
      </c>
      <c r="B11" s="201">
        <v>0</v>
      </c>
      <c r="C11" s="201">
        <v>0</v>
      </c>
      <c r="D11" s="201">
        <v>0</v>
      </c>
      <c r="E11" s="201">
        <v>0</v>
      </c>
      <c r="F11" s="201">
        <v>0</v>
      </c>
      <c r="G11" s="201">
        <v>0</v>
      </c>
      <c r="H11" s="201">
        <v>0</v>
      </c>
      <c r="I11" s="201">
        <v>0</v>
      </c>
      <c r="J11" s="201">
        <v>0</v>
      </c>
      <c r="K11" s="201">
        <v>0</v>
      </c>
      <c r="L11" s="201">
        <v>0</v>
      </c>
      <c r="M11" s="201">
        <v>0</v>
      </c>
      <c r="N11" s="201">
        <v>0</v>
      </c>
      <c r="O11" s="201">
        <v>0</v>
      </c>
      <c r="P11" s="201">
        <v>0</v>
      </c>
      <c r="Q11" s="201">
        <v>0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0</v>
      </c>
      <c r="Q13" s="201">
        <v>0</v>
      </c>
    </row>
    <row r="14" spans="1:17" x14ac:dyDescent="0.25">
      <c r="A14" s="202" t="s">
        <v>42</v>
      </c>
      <c r="B14" s="201">
        <v>0</v>
      </c>
      <c r="C14" s="201">
        <v>0</v>
      </c>
      <c r="D14" s="201">
        <v>0</v>
      </c>
      <c r="E14" s="201">
        <v>0</v>
      </c>
      <c r="F14" s="201">
        <v>0</v>
      </c>
      <c r="G14" s="201">
        <v>0</v>
      </c>
      <c r="H14" s="201">
        <v>0</v>
      </c>
      <c r="I14" s="201">
        <v>0</v>
      </c>
      <c r="J14" s="201">
        <v>0</v>
      </c>
      <c r="K14" s="201">
        <v>0</v>
      </c>
      <c r="L14" s="201">
        <v>0</v>
      </c>
      <c r="M14" s="201">
        <v>0</v>
      </c>
      <c r="N14" s="201">
        <v>0</v>
      </c>
      <c r="O14" s="201">
        <v>0</v>
      </c>
      <c r="P14" s="201">
        <v>0</v>
      </c>
      <c r="Q14" s="201">
        <v>0</v>
      </c>
    </row>
    <row r="15" spans="1:17" x14ac:dyDescent="0.25">
      <c r="A15" s="202" t="s">
        <v>30</v>
      </c>
      <c r="B15" s="201">
        <v>52.240568404116971</v>
      </c>
      <c r="C15" s="201">
        <v>48.698349072990496</v>
      </c>
      <c r="D15" s="201">
        <v>50.254514564759525</v>
      </c>
      <c r="E15" s="201">
        <v>76.607510187692839</v>
      </c>
      <c r="F15" s="201">
        <v>71.433686111000839</v>
      </c>
      <c r="G15" s="201">
        <v>71.21530451229772</v>
      </c>
      <c r="H15" s="201">
        <v>66.388458022511045</v>
      </c>
      <c r="I15" s="201">
        <v>56.909311301975876</v>
      </c>
      <c r="J15" s="201">
        <v>55.274432716543693</v>
      </c>
      <c r="K15" s="201">
        <v>55.017497932777331</v>
      </c>
      <c r="L15" s="201">
        <v>56.935635692869248</v>
      </c>
      <c r="M15" s="201">
        <v>58.52086567390031</v>
      </c>
      <c r="N15" s="201">
        <v>58.114368793836128</v>
      </c>
      <c r="O15" s="201">
        <v>60.006334724215357</v>
      </c>
      <c r="P15" s="201">
        <v>55.559398941763433</v>
      </c>
      <c r="Q15" s="201">
        <v>51.952252211764595</v>
      </c>
    </row>
    <row r="16" spans="1:17" x14ac:dyDescent="0.25">
      <c r="A16" s="198" t="s">
        <v>158</v>
      </c>
      <c r="B16" s="197">
        <v>17.997341353498545</v>
      </c>
      <c r="C16" s="197">
        <v>18.029099674823154</v>
      </c>
      <c r="D16" s="197">
        <v>21.899877421216438</v>
      </c>
      <c r="E16" s="197">
        <v>22.176211499199237</v>
      </c>
      <c r="F16" s="197">
        <v>22.629243495943424</v>
      </c>
      <c r="G16" s="197">
        <v>27.587083103923074</v>
      </c>
      <c r="H16" s="197">
        <v>18.217094753846531</v>
      </c>
      <c r="I16" s="197">
        <v>12.380789581337684</v>
      </c>
      <c r="J16" s="197">
        <v>8.77629596058072</v>
      </c>
      <c r="K16" s="197">
        <v>8.4266423867990436</v>
      </c>
      <c r="L16" s="197">
        <v>9.1534072359778254</v>
      </c>
      <c r="M16" s="197">
        <v>7.5756970067424776</v>
      </c>
      <c r="N16" s="197">
        <v>9.1940849616566851</v>
      </c>
      <c r="O16" s="197">
        <v>8.0177593217331875</v>
      </c>
      <c r="P16" s="197">
        <v>6.9374806534258502</v>
      </c>
      <c r="Q16" s="197">
        <v>6.6366519500357306</v>
      </c>
    </row>
    <row r="17" spans="1:17" x14ac:dyDescent="0.25">
      <c r="A17" s="198" t="s">
        <v>157</v>
      </c>
      <c r="B17" s="197">
        <f>SUM(B18:B24)</f>
        <v>105.13111407799417</v>
      </c>
      <c r="C17" s="197">
        <f t="shared" ref="C17:Q17" si="2">SUM(C18:C24)</f>
        <v>96.780088692860943</v>
      </c>
      <c r="D17" s="197">
        <f t="shared" si="2"/>
        <v>96.770698695792305</v>
      </c>
      <c r="E17" s="197">
        <f t="shared" si="2"/>
        <v>154.19067148458481</v>
      </c>
      <c r="F17" s="197">
        <f t="shared" si="2"/>
        <v>141.95490146296498</v>
      </c>
      <c r="G17" s="197">
        <f t="shared" si="2"/>
        <v>135.42220662997175</v>
      </c>
      <c r="H17" s="197">
        <f t="shared" si="2"/>
        <v>135.39185826757321</v>
      </c>
      <c r="I17" s="197">
        <f t="shared" si="2"/>
        <v>120.55374789885644</v>
      </c>
      <c r="J17" s="197">
        <f t="shared" si="2"/>
        <v>120.42675528235175</v>
      </c>
      <c r="K17" s="197">
        <f t="shared" si="2"/>
        <v>120.19048468747687</v>
      </c>
      <c r="L17" s="197">
        <f t="shared" si="2"/>
        <v>123.91857801175922</v>
      </c>
      <c r="M17" s="197">
        <f t="shared" si="2"/>
        <v>129.68080294818924</v>
      </c>
      <c r="N17" s="197">
        <f t="shared" si="2"/>
        <v>127.37239426399108</v>
      </c>
      <c r="O17" s="197">
        <f t="shared" si="2"/>
        <v>133.43503598657281</v>
      </c>
      <c r="P17" s="197">
        <f t="shared" si="2"/>
        <v>124.26586579191951</v>
      </c>
      <c r="Q17" s="197">
        <f t="shared" si="2"/>
        <v>116.20704630283491</v>
      </c>
    </row>
    <row r="18" spans="1:17" x14ac:dyDescent="0.25">
      <c r="A18" s="200" t="s">
        <v>38</v>
      </c>
      <c r="B18" s="199">
        <v>13.34593224164184</v>
      </c>
      <c r="C18" s="199">
        <v>11.22547181685691</v>
      </c>
      <c r="D18" s="199">
        <v>8.7295905302169192</v>
      </c>
      <c r="E18" s="199">
        <v>9.045724808571407</v>
      </c>
      <c r="F18" s="199">
        <v>8.8574660204512341</v>
      </c>
      <c r="G18" s="199">
        <v>4.6572756672146571</v>
      </c>
      <c r="H18" s="199">
        <v>2.6511849278962845</v>
      </c>
      <c r="I18" s="199">
        <v>0.54070093572539124</v>
      </c>
      <c r="J18" s="199">
        <v>0</v>
      </c>
      <c r="K18" s="199">
        <v>0</v>
      </c>
      <c r="L18" s="199">
        <v>0</v>
      </c>
      <c r="M18" s="199">
        <v>0</v>
      </c>
      <c r="N18" s="199">
        <v>0</v>
      </c>
      <c r="O18" s="199">
        <v>0</v>
      </c>
      <c r="P18" s="199">
        <v>0</v>
      </c>
      <c r="Q18" s="199">
        <v>0</v>
      </c>
    </row>
    <row r="19" spans="1:17" x14ac:dyDescent="0.25">
      <c r="A19" s="200" t="s">
        <v>36</v>
      </c>
      <c r="B19" s="199">
        <v>0</v>
      </c>
      <c r="C19" s="199">
        <v>0</v>
      </c>
      <c r="D19" s="199">
        <v>0</v>
      </c>
      <c r="E19" s="199">
        <v>0</v>
      </c>
      <c r="F19" s="199">
        <v>0</v>
      </c>
      <c r="G19" s="199">
        <v>0</v>
      </c>
      <c r="H19" s="199">
        <v>0</v>
      </c>
      <c r="I19" s="199">
        <v>0</v>
      </c>
      <c r="J19" s="199">
        <v>0</v>
      </c>
      <c r="K19" s="199">
        <v>0</v>
      </c>
      <c r="L19" s="199">
        <v>0</v>
      </c>
      <c r="M19" s="199">
        <v>0</v>
      </c>
      <c r="N19" s="199">
        <v>0</v>
      </c>
      <c r="O19" s="199">
        <v>0</v>
      </c>
      <c r="P19" s="199">
        <v>0</v>
      </c>
      <c r="Q19" s="199">
        <v>0</v>
      </c>
    </row>
    <row r="20" spans="1:17" x14ac:dyDescent="0.25">
      <c r="A20" s="200" t="s">
        <v>35</v>
      </c>
      <c r="B20" s="199">
        <v>11.909844330623242</v>
      </c>
      <c r="C20" s="199">
        <v>11.930860582732304</v>
      </c>
      <c r="D20" s="199">
        <v>14.492370057520544</v>
      </c>
      <c r="E20" s="199">
        <v>14.67523572569778</v>
      </c>
      <c r="F20" s="199">
        <v>14.975032259643386</v>
      </c>
      <c r="G20" s="199">
        <v>18.255911184338416</v>
      </c>
      <c r="H20" s="199">
        <v>12.055267409391531</v>
      </c>
      <c r="I20" s="199">
        <v>8.1930588361747194</v>
      </c>
      <c r="J20" s="199">
        <v>5.8077644156966128</v>
      </c>
      <c r="K20" s="199">
        <v>5.5763791487512604</v>
      </c>
      <c r="L20" s="199">
        <v>6.0573199748808717</v>
      </c>
      <c r="M20" s="199">
        <v>5.0132611408591314</v>
      </c>
      <c r="N20" s="199">
        <v>6.0842386942096489</v>
      </c>
      <c r="O20" s="199">
        <v>5.305798424703605</v>
      </c>
      <c r="P20" s="199">
        <v>4.5909177920299156</v>
      </c>
      <c r="Q20" s="199">
        <v>4.3918426643659592</v>
      </c>
    </row>
    <row r="21" spans="1:17" x14ac:dyDescent="0.25">
      <c r="A21" s="200" t="s">
        <v>167</v>
      </c>
      <c r="B21" s="199">
        <v>1.2440872784420527</v>
      </c>
      <c r="C21" s="199">
        <v>1.4867347737749803</v>
      </c>
      <c r="D21" s="199">
        <v>1.2557107696032483</v>
      </c>
      <c r="E21" s="199">
        <v>44.268553850200917</v>
      </c>
      <c r="F21" s="199">
        <v>38.391464858044976</v>
      </c>
      <c r="G21" s="199">
        <v>46.071179803612871</v>
      </c>
      <c r="H21" s="199">
        <v>40.876687513956917</v>
      </c>
      <c r="I21" s="199">
        <v>32.009166208312323</v>
      </c>
      <c r="J21" s="199">
        <v>33.810335835147313</v>
      </c>
      <c r="K21" s="199">
        <v>33.810352012258932</v>
      </c>
      <c r="L21" s="199">
        <v>34.822736362622329</v>
      </c>
      <c r="M21" s="199">
        <v>34.296419009154931</v>
      </c>
      <c r="N21" s="199">
        <v>31.087545489793033</v>
      </c>
      <c r="O21" s="199">
        <v>30.559798125112142</v>
      </c>
      <c r="P21" s="199">
        <v>27.241684677923036</v>
      </c>
      <c r="Q21" s="199">
        <v>24.371599685996241</v>
      </c>
    </row>
    <row r="22" spans="1:17" x14ac:dyDescent="0.25">
      <c r="A22" s="200" t="s">
        <v>166</v>
      </c>
      <c r="B22" s="199">
        <v>78.631250227287026</v>
      </c>
      <c r="C22" s="199">
        <v>72.137021519496741</v>
      </c>
      <c r="D22" s="199">
        <v>72.293027338451594</v>
      </c>
      <c r="E22" s="199">
        <v>86.201157100114685</v>
      </c>
      <c r="F22" s="199">
        <v>79.730938324825402</v>
      </c>
      <c r="G22" s="199">
        <v>66.437839974805811</v>
      </c>
      <c r="H22" s="199">
        <v>79.808718416328475</v>
      </c>
      <c r="I22" s="199">
        <v>79.81082191864401</v>
      </c>
      <c r="J22" s="199">
        <v>80.808655031507826</v>
      </c>
      <c r="K22" s="199">
        <v>80.803753526466679</v>
      </c>
      <c r="L22" s="199">
        <v>83.038521674256017</v>
      </c>
      <c r="M22" s="199">
        <v>90.371122798175193</v>
      </c>
      <c r="N22" s="199">
        <v>90.200610079988408</v>
      </c>
      <c r="O22" s="199">
        <v>97.569439436757065</v>
      </c>
      <c r="P22" s="199">
        <v>92.433263321966564</v>
      </c>
      <c r="Q22" s="199">
        <v>87.443603952472714</v>
      </c>
    </row>
    <row r="23" spans="1:17" x14ac:dyDescent="0.25">
      <c r="A23" s="200" t="s">
        <v>165</v>
      </c>
      <c r="B23" s="199">
        <v>0</v>
      </c>
      <c r="C23" s="199">
        <v>0</v>
      </c>
      <c r="D23" s="199">
        <v>0</v>
      </c>
      <c r="E23" s="199">
        <v>0</v>
      </c>
      <c r="F23" s="199">
        <v>0</v>
      </c>
      <c r="G23" s="199">
        <v>0</v>
      </c>
      <c r="H23" s="199">
        <v>0</v>
      </c>
      <c r="I23" s="199">
        <v>0</v>
      </c>
      <c r="J23" s="199">
        <v>0</v>
      </c>
      <c r="K23" s="199">
        <v>0</v>
      </c>
      <c r="L23" s="199">
        <v>0</v>
      </c>
      <c r="M23" s="199">
        <v>0</v>
      </c>
      <c r="N23" s="199">
        <v>0</v>
      </c>
      <c r="O23" s="199">
        <v>0</v>
      </c>
      <c r="P23" s="199">
        <v>0</v>
      </c>
      <c r="Q23" s="199">
        <v>0</v>
      </c>
    </row>
    <row r="24" spans="1:17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</row>
    <row r="25" spans="1:17" x14ac:dyDescent="0.25">
      <c r="A25" s="198" t="s">
        <v>156</v>
      </c>
      <c r="B25" s="197">
        <v>2.5196363173828087</v>
      </c>
      <c r="C25" s="197">
        <v>2.5240824974166745</v>
      </c>
      <c r="D25" s="197">
        <v>3.0659932160481147</v>
      </c>
      <c r="E25" s="197">
        <v>3.1046801179043455</v>
      </c>
      <c r="F25" s="197">
        <v>3.1681048121140423</v>
      </c>
      <c r="G25" s="197">
        <v>3.8622047064629434</v>
      </c>
      <c r="H25" s="197">
        <v>2.5504018975598779</v>
      </c>
      <c r="I25" s="197">
        <v>1.7333164079231649</v>
      </c>
      <c r="J25" s="197">
        <v>1.2286855930573666</v>
      </c>
      <c r="K25" s="197">
        <v>1.1797339270474458</v>
      </c>
      <c r="L25" s="197">
        <v>1.2814813503040552</v>
      </c>
      <c r="M25" s="197">
        <v>1.0606011706260168</v>
      </c>
      <c r="N25" s="197">
        <v>1.2871762511739033</v>
      </c>
      <c r="O25" s="197">
        <v>1.1224901041923288</v>
      </c>
      <c r="P25" s="197">
        <v>0.97125057874808951</v>
      </c>
      <c r="Q25" s="197">
        <v>0.92913441772825145</v>
      </c>
    </row>
    <row r="26" spans="1:17" x14ac:dyDescent="0.25">
      <c r="A26" s="198" t="s">
        <v>155</v>
      </c>
      <c r="B26" s="197">
        <v>53.983743407182018</v>
      </c>
      <c r="C26" s="197">
        <v>56.305586329035407</v>
      </c>
      <c r="D26" s="197">
        <v>58.392634130346572</v>
      </c>
      <c r="E26" s="197">
        <v>57.922848539541604</v>
      </c>
      <c r="F26" s="197">
        <v>59.615674523869131</v>
      </c>
      <c r="G26" s="197">
        <v>59.633398100225477</v>
      </c>
      <c r="H26" s="197">
        <v>60.249040773477418</v>
      </c>
      <c r="I26" s="197">
        <v>62.083799491175711</v>
      </c>
      <c r="J26" s="197">
        <v>65.61908460234477</v>
      </c>
      <c r="K26" s="197">
        <v>64.784660335227471</v>
      </c>
      <c r="L26" s="197">
        <v>69.562159682499185</v>
      </c>
      <c r="M26" s="197">
        <v>72.007456595281155</v>
      </c>
      <c r="N26" s="197">
        <v>71.905066938330265</v>
      </c>
      <c r="O26" s="197">
        <v>78.102116879744017</v>
      </c>
      <c r="P26" s="197">
        <v>74.136359009253113</v>
      </c>
      <c r="Q26" s="197">
        <v>70.203126548429609</v>
      </c>
    </row>
    <row r="27" spans="1:17" x14ac:dyDescent="0.25">
      <c r="A27" s="196" t="s">
        <v>45</v>
      </c>
      <c r="B27" s="195">
        <v>82.554391934916993</v>
      </c>
      <c r="C27" s="195">
        <v>86.105059570842613</v>
      </c>
      <c r="D27" s="195">
        <v>89.296667845889132</v>
      </c>
      <c r="E27" s="195">
        <v>88.578250386466877</v>
      </c>
      <c r="F27" s="195">
        <v>91.16699675653048</v>
      </c>
      <c r="G27" s="195">
        <v>91.194100454359869</v>
      </c>
      <c r="H27" s="195">
        <v>92.13556918794059</v>
      </c>
      <c r="I27" s="195">
        <v>94.941365539342101</v>
      </c>
      <c r="J27" s="195">
        <v>100.34768407616112</v>
      </c>
      <c r="K27" s="195">
        <v>99.071644593903855</v>
      </c>
      <c r="L27" s="195">
        <v>106.37761355216266</v>
      </c>
      <c r="M27" s="195">
        <v>110.11707263732475</v>
      </c>
      <c r="N27" s="195">
        <v>109.96049372418324</v>
      </c>
      <c r="O27" s="195">
        <v>119.43730391581708</v>
      </c>
      <c r="P27" s="195">
        <v>113.37268688675908</v>
      </c>
      <c r="Q27" s="195">
        <v>107.35780919121264</v>
      </c>
    </row>
    <row r="29" spans="1:17" ht="12.75" x14ac:dyDescent="0.25">
      <c r="A29" s="127" t="s">
        <v>170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0.99999999999999978</v>
      </c>
      <c r="C31" s="194">
        <f t="shared" si="3"/>
        <v>1</v>
      </c>
      <c r="D31" s="194">
        <f t="shared" si="3"/>
        <v>0.99999999999999989</v>
      </c>
      <c r="E31" s="194">
        <f t="shared" si="3"/>
        <v>1.0000000000000002</v>
      </c>
      <c r="F31" s="194">
        <f t="shared" si="3"/>
        <v>1</v>
      </c>
      <c r="G31" s="194">
        <f t="shared" si="3"/>
        <v>1</v>
      </c>
      <c r="H31" s="194">
        <f t="shared" si="3"/>
        <v>1</v>
      </c>
      <c r="I31" s="194">
        <f t="shared" si="3"/>
        <v>1</v>
      </c>
      <c r="J31" s="194">
        <f t="shared" si="3"/>
        <v>1</v>
      </c>
      <c r="K31" s="194">
        <f t="shared" si="3"/>
        <v>1</v>
      </c>
      <c r="L31" s="194">
        <f t="shared" si="3"/>
        <v>1</v>
      </c>
      <c r="M31" s="194">
        <f t="shared" si="3"/>
        <v>1</v>
      </c>
      <c r="N31" s="194">
        <f t="shared" si="3"/>
        <v>1</v>
      </c>
      <c r="O31" s="194">
        <f t="shared" si="3"/>
        <v>1</v>
      </c>
      <c r="P31" s="194">
        <f t="shared" si="3"/>
        <v>1.0000000000000002</v>
      </c>
      <c r="Q31" s="194">
        <f t="shared" si="3"/>
        <v>0.99999999999999978</v>
      </c>
    </row>
    <row r="32" spans="1:17" x14ac:dyDescent="0.25">
      <c r="A32" s="185" t="s">
        <v>162</v>
      </c>
      <c r="B32" s="193">
        <f t="shared" ref="B32:Q32" si="4">IF(B$6=0,0,B$6/B$5)</f>
        <v>0.12464756101116393</v>
      </c>
      <c r="C32" s="193">
        <f t="shared" si="4"/>
        <v>0.13030315412323867</v>
      </c>
      <c r="D32" s="193">
        <f t="shared" si="4"/>
        <v>0.13036008772371929</v>
      </c>
      <c r="E32" s="193">
        <f t="shared" si="4"/>
        <v>0.10924079828857758</v>
      </c>
      <c r="F32" s="193">
        <f t="shared" si="4"/>
        <v>0.1143755378029048</v>
      </c>
      <c r="G32" s="193">
        <f t="shared" si="4"/>
        <v>0.11463412803000879</v>
      </c>
      <c r="H32" s="193">
        <f t="shared" si="4"/>
        <v>0.11871979560949679</v>
      </c>
      <c r="I32" s="193">
        <f t="shared" si="4"/>
        <v>0.12800615662719803</v>
      </c>
      <c r="J32" s="193">
        <f t="shared" si="4"/>
        <v>0.13236059131733455</v>
      </c>
      <c r="K32" s="193">
        <f t="shared" si="4"/>
        <v>0.13196236342848758</v>
      </c>
      <c r="L32" s="193">
        <f t="shared" si="4"/>
        <v>0.13378724166011016</v>
      </c>
      <c r="M32" s="193">
        <f t="shared" si="4"/>
        <v>0.13408154285411825</v>
      </c>
      <c r="N32" s="193">
        <f t="shared" si="4"/>
        <v>0.13422997465737035</v>
      </c>
      <c r="O32" s="193">
        <f t="shared" si="4"/>
        <v>0.13665547374444076</v>
      </c>
      <c r="P32" s="193">
        <f t="shared" si="4"/>
        <v>0.137820047148247</v>
      </c>
      <c r="Q32" s="193">
        <f t="shared" si="4"/>
        <v>0.13837944202570734</v>
      </c>
    </row>
    <row r="33" spans="1:17" x14ac:dyDescent="0.25">
      <c r="A33" s="183" t="s">
        <v>161</v>
      </c>
      <c r="B33" s="192">
        <f t="shared" ref="B33:Q33" si="5">IF(B$7=0,0,B$7/B$5)</f>
        <v>2.9371762155357879E-2</v>
      </c>
      <c r="C33" s="192">
        <f t="shared" si="5"/>
        <v>3.0704437535347552E-2</v>
      </c>
      <c r="D33" s="192">
        <f t="shared" si="5"/>
        <v>3.0717853282582398E-2</v>
      </c>
      <c r="E33" s="192">
        <f t="shared" si="5"/>
        <v>2.5741335963293744E-2</v>
      </c>
      <c r="F33" s="192">
        <f t="shared" si="5"/>
        <v>2.6951278191774515E-2</v>
      </c>
      <c r="G33" s="192">
        <f t="shared" si="5"/>
        <v>2.7012212000543694E-2</v>
      </c>
      <c r="H33" s="192">
        <f t="shared" si="5"/>
        <v>2.7974952510001629E-2</v>
      </c>
      <c r="I33" s="192">
        <f t="shared" si="5"/>
        <v>3.0163176530496313E-2</v>
      </c>
      <c r="J33" s="192">
        <f t="shared" si="5"/>
        <v>3.1189248914121035E-2</v>
      </c>
      <c r="K33" s="192">
        <f t="shared" si="5"/>
        <v>3.1095411098603757E-2</v>
      </c>
      <c r="L33" s="192">
        <f t="shared" si="5"/>
        <v>3.1525422636309718E-2</v>
      </c>
      <c r="M33" s="192">
        <f t="shared" si="5"/>
        <v>3.1594771323137767E-2</v>
      </c>
      <c r="N33" s="192">
        <f t="shared" si="5"/>
        <v>3.1629747568048171E-2</v>
      </c>
      <c r="O33" s="192">
        <f t="shared" si="5"/>
        <v>3.2201288492840832E-2</v>
      </c>
      <c r="P33" s="192">
        <f t="shared" si="5"/>
        <v>3.2475706802766589E-2</v>
      </c>
      <c r="Q33" s="192">
        <f t="shared" si="5"/>
        <v>3.2607521762950356E-2</v>
      </c>
    </row>
    <row r="34" spans="1:17" x14ac:dyDescent="0.25">
      <c r="A34" s="183" t="s">
        <v>160</v>
      </c>
      <c r="B34" s="192">
        <f t="shared" ref="B34:Q34" si="6">IF(B$8=0,0,B$8/B$5)</f>
        <v>0.11632550784451501</v>
      </c>
      <c r="C34" s="192">
        <f t="shared" si="6"/>
        <v>0.12160350715382449</v>
      </c>
      <c r="D34" s="192">
        <f t="shared" si="6"/>
        <v>0.12165663960130763</v>
      </c>
      <c r="E34" s="192">
        <f t="shared" si="6"/>
        <v>0.1019473725372041</v>
      </c>
      <c r="F34" s="192">
        <f t="shared" si="6"/>
        <v>0.10673929286687608</v>
      </c>
      <c r="G34" s="192">
        <f t="shared" si="6"/>
        <v>0.10698061840303161</v>
      </c>
      <c r="H34" s="192">
        <f t="shared" si="6"/>
        <v>0.11079350773846953</v>
      </c>
      <c r="I34" s="192">
        <f t="shared" si="6"/>
        <v>0.11945986793556035</v>
      </c>
      <c r="J34" s="192">
        <f t="shared" si="6"/>
        <v>0.12352358023443588</v>
      </c>
      <c r="K34" s="192">
        <f t="shared" si="6"/>
        <v>0.12315193989881934</v>
      </c>
      <c r="L34" s="192">
        <f t="shared" si="6"/>
        <v>0.12485498073913615</v>
      </c>
      <c r="M34" s="192">
        <f t="shared" si="6"/>
        <v>0.12512963301130672</v>
      </c>
      <c r="N34" s="192">
        <f t="shared" si="6"/>
        <v>0.12526815481432896</v>
      </c>
      <c r="O34" s="192">
        <f t="shared" si="6"/>
        <v>0.12753171625741722</v>
      </c>
      <c r="P34" s="192">
        <f t="shared" si="6"/>
        <v>0.12861853730326059</v>
      </c>
      <c r="Q34" s="192">
        <f t="shared" si="6"/>
        <v>0.12914058436682369</v>
      </c>
    </row>
    <row r="35" spans="1:17" x14ac:dyDescent="0.25">
      <c r="A35" s="181" t="s">
        <v>159</v>
      </c>
      <c r="B35" s="191">
        <f t="shared" ref="B35:Q35" si="7">IF(B$9=0,0,B$9/B$5)</f>
        <v>0.12122885616973604</v>
      </c>
      <c r="C35" s="191">
        <f t="shared" si="7"/>
        <v>0.1132648116048878</v>
      </c>
      <c r="D35" s="191">
        <f t="shared" si="7"/>
        <v>0.11275582443726968</v>
      </c>
      <c r="E35" s="191">
        <f t="shared" si="7"/>
        <v>0.14520568725701646</v>
      </c>
      <c r="F35" s="191">
        <f t="shared" si="7"/>
        <v>0.13773777829617798</v>
      </c>
      <c r="G35" s="191">
        <f t="shared" si="7"/>
        <v>0.13758625049388268</v>
      </c>
      <c r="H35" s="191">
        <f t="shared" si="7"/>
        <v>0.13147491853474574</v>
      </c>
      <c r="I35" s="191">
        <f t="shared" si="7"/>
        <v>0.117926993329118</v>
      </c>
      <c r="J35" s="191">
        <f t="shared" si="7"/>
        <v>0.11205471894003019</v>
      </c>
      <c r="K35" s="191">
        <f t="shared" si="7"/>
        <v>0.11263051248961183</v>
      </c>
      <c r="L35" s="191">
        <f t="shared" si="7"/>
        <v>0.11005331840375043</v>
      </c>
      <c r="M35" s="191">
        <f t="shared" si="7"/>
        <v>0.10951650977566801</v>
      </c>
      <c r="N35" s="191">
        <f t="shared" si="7"/>
        <v>0.10903121803920128</v>
      </c>
      <c r="O35" s="191">
        <f t="shared" si="7"/>
        <v>0.10552094030568113</v>
      </c>
      <c r="P35" s="191">
        <f t="shared" si="7"/>
        <v>0.10380445801553692</v>
      </c>
      <c r="Q35" s="191">
        <f t="shared" si="7"/>
        <v>0.10291930054372403</v>
      </c>
    </row>
    <row r="36" spans="1:17" x14ac:dyDescent="0.25">
      <c r="A36" s="179" t="s">
        <v>158</v>
      </c>
      <c r="B36" s="190">
        <f t="shared" ref="B36:Q36" si="8">IF(B$16=0,0,B$16/B$5)</f>
        <v>4.176442127319914E-2</v>
      </c>
      <c r="C36" s="190">
        <f t="shared" si="8"/>
        <v>4.1932891298098955E-2</v>
      </c>
      <c r="D36" s="190">
        <f t="shared" si="8"/>
        <v>4.9136654787946279E-2</v>
      </c>
      <c r="E36" s="190">
        <f t="shared" si="8"/>
        <v>4.2033894896319118E-2</v>
      </c>
      <c r="F36" s="190">
        <f t="shared" si="8"/>
        <v>4.3633499730241103E-2</v>
      </c>
      <c r="G36" s="190">
        <f t="shared" si="8"/>
        <v>5.3297579113440144E-2</v>
      </c>
      <c r="H36" s="190">
        <f t="shared" si="8"/>
        <v>3.6076919392970197E-2</v>
      </c>
      <c r="I36" s="190">
        <f t="shared" si="8"/>
        <v>2.5655367407634241E-2</v>
      </c>
      <c r="J36" s="190">
        <f t="shared" si="8"/>
        <v>1.7791686479001253E-2</v>
      </c>
      <c r="K36" s="190">
        <f t="shared" si="8"/>
        <v>1.725082176131507E-2</v>
      </c>
      <c r="L36" s="190">
        <f t="shared" si="8"/>
        <v>1.769301121804152E-2</v>
      </c>
      <c r="M36" s="190">
        <f t="shared" si="8"/>
        <v>1.4177232099053394E-2</v>
      </c>
      <c r="N36" s="190">
        <f t="shared" si="8"/>
        <v>1.7249473803656885E-2</v>
      </c>
      <c r="O36" s="190">
        <f t="shared" si="8"/>
        <v>1.4099203136839964E-2</v>
      </c>
      <c r="P36" s="190">
        <f t="shared" si="8"/>
        <v>1.2961648846795215E-2</v>
      </c>
      <c r="Q36" s="190">
        <f t="shared" si="8"/>
        <v>1.3147448812529924E-2</v>
      </c>
    </row>
    <row r="37" spans="1:17" x14ac:dyDescent="0.25">
      <c r="A37" s="179" t="s">
        <v>157</v>
      </c>
      <c r="B37" s="190">
        <f t="shared" ref="B37:Q37" si="9">IF(B$17=0,0,B$17/B$5)</f>
        <v>0.24396604204101396</v>
      </c>
      <c r="C37" s="190">
        <f t="shared" si="9"/>
        <v>0.22509548519748371</v>
      </c>
      <c r="D37" s="190">
        <f t="shared" si="9"/>
        <v>0.21712397398155811</v>
      </c>
      <c r="E37" s="190">
        <f t="shared" si="9"/>
        <v>0.29226067218063551</v>
      </c>
      <c r="F37" s="190">
        <f t="shared" si="9"/>
        <v>0.27371613884489931</v>
      </c>
      <c r="G37" s="190">
        <f t="shared" si="9"/>
        <v>0.26163243661491542</v>
      </c>
      <c r="H37" s="190">
        <f t="shared" si="9"/>
        <v>0.26812843777695783</v>
      </c>
      <c r="I37" s="190">
        <f t="shared" si="9"/>
        <v>0.24981045630357193</v>
      </c>
      <c r="J37" s="190">
        <f t="shared" si="9"/>
        <v>0.24413432310061209</v>
      </c>
      <c r="K37" s="190">
        <f t="shared" si="9"/>
        <v>0.24605110002031669</v>
      </c>
      <c r="L37" s="190">
        <f t="shared" si="9"/>
        <v>0.23952750427929509</v>
      </c>
      <c r="M37" s="190">
        <f t="shared" si="9"/>
        <v>0.24268589946928742</v>
      </c>
      <c r="N37" s="190">
        <f t="shared" si="9"/>
        <v>0.23896959701032319</v>
      </c>
      <c r="O37" s="190">
        <f t="shared" si="9"/>
        <v>0.23464506758723172</v>
      </c>
      <c r="P37" s="190">
        <f t="shared" si="9"/>
        <v>0.23217225337305339</v>
      </c>
      <c r="Q37" s="190">
        <f t="shared" si="9"/>
        <v>0.23021038385380316</v>
      </c>
    </row>
    <row r="38" spans="1:17" x14ac:dyDescent="0.25">
      <c r="A38" s="179" t="s">
        <v>156</v>
      </c>
      <c r="B38" s="190">
        <f t="shared" ref="B38:Q38" si="10">IF(B$25=0,0,B$25/B$5)</f>
        <v>5.8470387679773368E-3</v>
      </c>
      <c r="C38" s="190">
        <f t="shared" si="10"/>
        <v>5.8706246512914536E-3</v>
      </c>
      <c r="D38" s="190">
        <f t="shared" si="10"/>
        <v>6.8791549533144987E-3</v>
      </c>
      <c r="E38" s="190">
        <f t="shared" si="10"/>
        <v>5.8847652029020018E-3</v>
      </c>
      <c r="F38" s="190">
        <f t="shared" si="10"/>
        <v>6.1087106376107557E-3</v>
      </c>
      <c r="G38" s="190">
        <f t="shared" si="10"/>
        <v>7.4616863305035988E-3</v>
      </c>
      <c r="H38" s="190">
        <f t="shared" si="10"/>
        <v>5.0507858097690326E-3</v>
      </c>
      <c r="I38" s="190">
        <f t="shared" si="10"/>
        <v>3.5917635936548219E-3</v>
      </c>
      <c r="J38" s="190">
        <f t="shared" si="10"/>
        <v>2.4908445375053075E-3</v>
      </c>
      <c r="K38" s="190">
        <f t="shared" si="10"/>
        <v>2.4151232207449197E-3</v>
      </c>
      <c r="L38" s="190">
        <f t="shared" si="10"/>
        <v>2.47702995421448E-3</v>
      </c>
      <c r="M38" s="190">
        <f t="shared" si="10"/>
        <v>1.9848192116329591E-3</v>
      </c>
      <c r="N38" s="190">
        <f t="shared" si="10"/>
        <v>2.414934506034055E-3</v>
      </c>
      <c r="O38" s="190">
        <f t="shared" si="10"/>
        <v>1.9738951199496932E-3</v>
      </c>
      <c r="P38" s="190">
        <f t="shared" si="10"/>
        <v>1.8146369803226313E-3</v>
      </c>
      <c r="Q38" s="190">
        <f t="shared" si="10"/>
        <v>1.8406490635652837E-3</v>
      </c>
    </row>
    <row r="39" spans="1:17" x14ac:dyDescent="0.25">
      <c r="A39" s="179" t="s">
        <v>155</v>
      </c>
      <c r="B39" s="190">
        <f t="shared" ref="B39:Q39" si="11">IF(B$26=0,0,B$26/B$5)</f>
        <v>0.12527404783171261</v>
      </c>
      <c r="C39" s="190">
        <f t="shared" si="11"/>
        <v>0.13095806632586759</v>
      </c>
      <c r="D39" s="190">
        <f t="shared" si="11"/>
        <v>0.13101528607836002</v>
      </c>
      <c r="E39" s="190">
        <f t="shared" si="11"/>
        <v>0.10978984970874843</v>
      </c>
      <c r="F39" s="190">
        <f t="shared" si="11"/>
        <v>0.11495039676079716</v>
      </c>
      <c r="G39" s="190">
        <f t="shared" si="11"/>
        <v>0.11521028667935031</v>
      </c>
      <c r="H39" s="190">
        <f t="shared" si="11"/>
        <v>0.11931648909217893</v>
      </c>
      <c r="I39" s="190">
        <f t="shared" si="11"/>
        <v>0.12864952396969145</v>
      </c>
      <c r="J39" s="190">
        <f t="shared" si="11"/>
        <v>0.13302584433430228</v>
      </c>
      <c r="K39" s="190">
        <f t="shared" si="11"/>
        <v>0.13262561492595584</v>
      </c>
      <c r="L39" s="190">
        <f t="shared" si="11"/>
        <v>0.13445966511531215</v>
      </c>
      <c r="M39" s="190">
        <f t="shared" si="11"/>
        <v>0.13475544548643226</v>
      </c>
      <c r="N39" s="190">
        <f t="shared" si="11"/>
        <v>0.13490462331766709</v>
      </c>
      <c r="O39" s="190">
        <f t="shared" si="11"/>
        <v>0.13734231312230116</v>
      </c>
      <c r="P39" s="190">
        <f t="shared" si="11"/>
        <v>0.13851273974844999</v>
      </c>
      <c r="Q39" s="190">
        <f t="shared" si="11"/>
        <v>0.13907494618126984</v>
      </c>
    </row>
    <row r="40" spans="1:17" x14ac:dyDescent="0.25">
      <c r="A40" s="177" t="s">
        <v>45</v>
      </c>
      <c r="B40" s="189">
        <f t="shared" ref="B40:Q40" si="12">IF(B$27=0,0,B$27/B$5)</f>
        <v>0.19157476290532399</v>
      </c>
      <c r="C40" s="189">
        <f t="shared" si="12"/>
        <v>0.20026702210995984</v>
      </c>
      <c r="D40" s="189">
        <f t="shared" si="12"/>
        <v>0.20035452515394206</v>
      </c>
      <c r="E40" s="189">
        <f t="shared" si="12"/>
        <v>0.16789562396530316</v>
      </c>
      <c r="F40" s="189">
        <f t="shared" si="12"/>
        <v>0.17578736686871829</v>
      </c>
      <c r="G40" s="189">
        <f t="shared" si="12"/>
        <v>0.17618480233432388</v>
      </c>
      <c r="H40" s="189">
        <f t="shared" si="12"/>
        <v>0.1824641935354103</v>
      </c>
      <c r="I40" s="189">
        <f t="shared" si="12"/>
        <v>0.19673669430307483</v>
      </c>
      <c r="J40" s="189">
        <f t="shared" si="12"/>
        <v>0.20342916214265747</v>
      </c>
      <c r="K40" s="189">
        <f t="shared" si="12"/>
        <v>0.20281711315614498</v>
      </c>
      <c r="L40" s="189">
        <f t="shared" si="12"/>
        <v>0.20562182599383028</v>
      </c>
      <c r="M40" s="189">
        <f t="shared" si="12"/>
        <v>0.2060741467693632</v>
      </c>
      <c r="N40" s="189">
        <f t="shared" si="12"/>
        <v>0.20630227628337017</v>
      </c>
      <c r="O40" s="189">
        <f t="shared" si="12"/>
        <v>0.21003010223329763</v>
      </c>
      <c r="P40" s="189">
        <f t="shared" si="12"/>
        <v>0.21181997178156778</v>
      </c>
      <c r="Q40" s="189">
        <f t="shared" si="12"/>
        <v>0.21267972338962624</v>
      </c>
    </row>
    <row r="42" spans="1:17" ht="12.75" x14ac:dyDescent="0.25">
      <c r="A42" s="127" t="s">
        <v>169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213">
        <f>IF(B$5=0,0,B$5/AGR_fec!B$5)</f>
        <v>0.40289556762123313</v>
      </c>
      <c r="C44" s="213">
        <f>IF(C$5=0,0,C$5/AGR_fec!C$5)</f>
        <v>0.4056520580626537</v>
      </c>
      <c r="D44" s="213">
        <f>IF(D$5=0,0,D$5/AGR_fec!D$5)</f>
        <v>0.40754837383967085</v>
      </c>
      <c r="E44" s="213">
        <f>IF(E$5=0,0,E$5/AGR_fec!E$5)</f>
        <v>0.40078058349833662</v>
      </c>
      <c r="F44" s="213">
        <f>IF(F$5=0,0,F$5/AGR_fec!F$5)</f>
        <v>0.40495590157384681</v>
      </c>
      <c r="G44" s="213">
        <f>IF(G$5=0,0,G$5/AGR_fec!G$5)</f>
        <v>0.40473388290939066</v>
      </c>
      <c r="H44" s="213">
        <f>IF(H$5=0,0,H$5/AGR_fec!H$5)</f>
        <v>0.40680026982703704</v>
      </c>
      <c r="I44" s="213">
        <f>IF(I$5=0,0,I$5/AGR_fec!I$5)</f>
        <v>0.41104699646278492</v>
      </c>
      <c r="J44" s="213">
        <f>IF(J$5=0,0,J$5/AGR_fec!J$5)</f>
        <v>0.41746216287920807</v>
      </c>
      <c r="K44" s="213">
        <f>IF(K$5=0,0,K$5/AGR_fec!K$5)</f>
        <v>0.41728292396204558</v>
      </c>
      <c r="L44" s="213">
        <f>IF(L$5=0,0,L$5/AGR_fec!L$5)</f>
        <v>0.42718506860871985</v>
      </c>
      <c r="M44" s="213">
        <f>IF(M$5=0,0,M$5/AGR_fec!M$5)</f>
        <v>0.44226880389232487</v>
      </c>
      <c r="N44" s="213">
        <f>IF(N$5=0,0,N$5/AGR_fec!N$5)</f>
        <v>0.44786393919815304</v>
      </c>
      <c r="O44" s="213">
        <f>IF(O$5=0,0,O$5/AGR_fec!O$5)</f>
        <v>0.4583826897224087</v>
      </c>
      <c r="P44" s="213">
        <f>IF(P$5=0,0,P$5/AGR_fec!P$5)</f>
        <v>0.45901942883320213</v>
      </c>
      <c r="Q44" s="213">
        <f>IF(Q$5=0,0,Q$5/AGR_fec!Q$5)</f>
        <v>0.45943169972615411</v>
      </c>
    </row>
    <row r="45" spans="1:17" x14ac:dyDescent="0.25">
      <c r="A45" s="185" t="s">
        <v>162</v>
      </c>
      <c r="B45" s="212">
        <f>IF(B$6=0,0,B$6/AGR_fec!B$6)</f>
        <v>0.46172107331637224</v>
      </c>
      <c r="C45" s="212">
        <f>IF(C$6=0,0,C$6/AGR_fec!C$6)</f>
        <v>0.46241975916381667</v>
      </c>
      <c r="D45" s="212">
        <f>IF(D$6=0,0,D$6/AGR_fec!D$6)</f>
        <v>0.46380294531234489</v>
      </c>
      <c r="E45" s="212">
        <f>IF(E$6=0,0,E$6/AGR_fec!E$6)</f>
        <v>0.46986196543514558</v>
      </c>
      <c r="F45" s="212">
        <f>IF(F$6=0,0,F$6/AGR_fec!F$6)</f>
        <v>0.47211269545967743</v>
      </c>
      <c r="G45" s="212">
        <f>IF(G$6=0,0,G$6/AGR_fec!G$6)</f>
        <v>0.47211269545967743</v>
      </c>
      <c r="H45" s="212">
        <f>IF(H$6=0,0,H$6/AGR_fec!H$6)</f>
        <v>0.4721126954596776</v>
      </c>
      <c r="I45" s="212">
        <f>IF(I$6=0,0,I$6/AGR_fec!I$6)</f>
        <v>0.47211269545967743</v>
      </c>
      <c r="J45" s="212">
        <f>IF(J$6=0,0,J$6/AGR_fec!J$6)</f>
        <v>0.47799869301611436</v>
      </c>
      <c r="K45" s="212">
        <f>IF(K$6=0,0,K$6/AGR_fec!K$6)</f>
        <v>0.47799869301611431</v>
      </c>
      <c r="L45" s="212">
        <f>IF(L$6=0,0,L$6/AGR_fec!L$6)</f>
        <v>0.48849190705677514</v>
      </c>
      <c r="M45" s="212">
        <f>IF(M$6=0,0,M$6/AGR_fec!M$6)</f>
        <v>0.50536737660744679</v>
      </c>
      <c r="N45" s="212">
        <f>IF(N$6=0,0,N$6/AGR_fec!N$6)</f>
        <v>0.51115591281599559</v>
      </c>
      <c r="O45" s="212">
        <f>IF(O$6=0,0,O$6/AGR_fec!O$6)</f>
        <v>0.52178157662030455</v>
      </c>
      <c r="P45" s="212">
        <f>IF(P$6=0,0,P$6/AGR_fec!P$6)</f>
        <v>0.52178157662030467</v>
      </c>
      <c r="Q45" s="212">
        <f>IF(Q$6=0,0,Q$6/AGR_fec!Q$6)</f>
        <v>0.52178157662030478</v>
      </c>
    </row>
    <row r="46" spans="1:17" x14ac:dyDescent="0.25">
      <c r="A46" s="183" t="s">
        <v>161</v>
      </c>
      <c r="B46" s="211">
        <f>IF(B$7=0,0,B$7/AGR_fec!B$7)</f>
        <v>0.12088805907856576</v>
      </c>
      <c r="C46" s="211">
        <f>IF(C$7=0,0,C$7/AGR_fec!C$7)</f>
        <v>0.12107098938191224</v>
      </c>
      <c r="D46" s="211">
        <f>IF(D$7=0,0,D$7/AGR_fec!D$7)</f>
        <v>0.12143313592124796</v>
      </c>
      <c r="E46" s="211">
        <f>IF(E$7=0,0,E$7/AGR_fec!E$7)</f>
        <v>0.1230195118198015</v>
      </c>
      <c r="F46" s="211">
        <f>IF(F$7=0,0,F$7/AGR_fec!F$7)</f>
        <v>0.12360879916209508</v>
      </c>
      <c r="G46" s="211">
        <f>IF(G$7=0,0,G$7/AGR_fec!G$7)</f>
        <v>0.12360879916209515</v>
      </c>
      <c r="H46" s="211">
        <f>IF(H$7=0,0,H$7/AGR_fec!H$7)</f>
        <v>0.12360879916209511</v>
      </c>
      <c r="I46" s="211">
        <f>IF(I$7=0,0,I$7/AGR_fec!I$7)</f>
        <v>0.12360879916209504</v>
      </c>
      <c r="J46" s="211">
        <f>IF(J$7=0,0,J$7/AGR_fec!J$7)</f>
        <v>0.12514987419951559</v>
      </c>
      <c r="K46" s="211">
        <f>IF(K$7=0,0,K$7/AGR_fec!K$7)</f>
        <v>0.12514987419951548</v>
      </c>
      <c r="L46" s="211">
        <f>IF(L$7=0,0,L$7/AGR_fec!L$7)</f>
        <v>0.12789721312810337</v>
      </c>
      <c r="M46" s="211">
        <f>IF(M$7=0,0,M$7/AGR_fec!M$7)</f>
        <v>0.1323155576177045</v>
      </c>
      <c r="N46" s="211">
        <f>IF(N$7=0,0,N$7/AGR_fec!N$7)</f>
        <v>0.13383111527274358</v>
      </c>
      <c r="O46" s="211">
        <f>IF(O$7=0,0,O$7/AGR_fec!O$7)</f>
        <v>0.13661313226949462</v>
      </c>
      <c r="P46" s="211">
        <f>IF(P$7=0,0,P$7/AGR_fec!P$7)</f>
        <v>0.13661313226949465</v>
      </c>
      <c r="Q46" s="211">
        <f>IF(Q$7=0,0,Q$7/AGR_fec!Q$7)</f>
        <v>0.13661313226949467</v>
      </c>
    </row>
    <row r="47" spans="1:17" x14ac:dyDescent="0.25">
      <c r="A47" s="183" t="s">
        <v>160</v>
      </c>
      <c r="B47" s="211">
        <f>IF(B$8=0,0,B$8/AGR_fec!B$8)</f>
        <v>0.66291449020603088</v>
      </c>
      <c r="C47" s="211">
        <f>IF(C$8=0,0,C$8/AGR_fec!C$8)</f>
        <v>0.66391762607991689</v>
      </c>
      <c r="D47" s="211">
        <f>IF(D$8=0,0,D$8/AGR_fec!D$8)</f>
        <v>0.66590353097683985</v>
      </c>
      <c r="E47" s="211">
        <f>IF(E$8=0,0,E$8/AGR_fec!E$8)</f>
        <v>0.6746027488986136</v>
      </c>
      <c r="F47" s="211">
        <f>IF(F$8=0,0,F$8/AGR_fec!F$8)</f>
        <v>0.6778342270204315</v>
      </c>
      <c r="G47" s="211">
        <f>IF(G$8=0,0,G$8/AGR_fec!G$8)</f>
        <v>0.67783422702043139</v>
      </c>
      <c r="H47" s="211">
        <f>IF(H$8=0,0,H$8/AGR_fec!H$8)</f>
        <v>0.67783422702043161</v>
      </c>
      <c r="I47" s="211">
        <f>IF(I$8=0,0,I$8/AGR_fec!I$8)</f>
        <v>0.67783422702043161</v>
      </c>
      <c r="J47" s="211">
        <f>IF(J$8=0,0,J$8/AGR_fec!J$8)</f>
        <v>0.68628502836994176</v>
      </c>
      <c r="K47" s="211">
        <f>IF(K$8=0,0,K$8/AGR_fec!K$8)</f>
        <v>0.68628502836994187</v>
      </c>
      <c r="L47" s="211">
        <f>IF(L$8=0,0,L$8/AGR_fec!L$8)</f>
        <v>0.70135062541194837</v>
      </c>
      <c r="M47" s="211">
        <f>IF(M$8=0,0,M$8/AGR_fec!M$8)</f>
        <v>0.72557952450424845</v>
      </c>
      <c r="N47" s="211">
        <f>IF(N$8=0,0,N$8/AGR_fec!N$8)</f>
        <v>0.73389039604876694</v>
      </c>
      <c r="O47" s="211">
        <f>IF(O$8=0,0,O$8/AGR_fec!O$8)</f>
        <v>0.74914615739693424</v>
      </c>
      <c r="P47" s="211">
        <f>IF(P$8=0,0,P$8/AGR_fec!P$8)</f>
        <v>0.74914615739693413</v>
      </c>
      <c r="Q47" s="211">
        <f>IF(Q$8=0,0,Q$8/AGR_fec!Q$8)</f>
        <v>0.74914615739693369</v>
      </c>
    </row>
    <row r="48" spans="1:17" x14ac:dyDescent="0.25">
      <c r="A48" s="181" t="s">
        <v>159</v>
      </c>
      <c r="B48" s="210">
        <f>IF(B$9=0,0,B$9/AGR_fec!B$9)</f>
        <v>0.82088521998194419</v>
      </c>
      <c r="C48" s="210">
        <f>IF(C$9=0,0,C$9/AGR_fec!C$9)</f>
        <v>0.82212740042100918</v>
      </c>
      <c r="D48" s="210">
        <f>IF(D$9=0,0,D$9/AGR_fec!D$9)</f>
        <v>0.82458654108282692</v>
      </c>
      <c r="E48" s="210">
        <f>IF(E$9=0,0,E$9/AGR_fec!E$9)</f>
        <v>0.83535875910323332</v>
      </c>
      <c r="F48" s="210">
        <f>IF(F$9=0,0,F$9/AGR_fec!F$9)</f>
        <v>0.83936028972005727</v>
      </c>
      <c r="G48" s="210">
        <f>IF(G$9=0,0,G$9/AGR_fec!G$9)</f>
        <v>0.83936028972005716</v>
      </c>
      <c r="H48" s="210">
        <f>IF(H$9=0,0,H$9/AGR_fec!H$9)</f>
        <v>0.83936028972005672</v>
      </c>
      <c r="I48" s="210">
        <f>IF(I$9=0,0,I$9/AGR_fec!I$9)</f>
        <v>0.83936028972005783</v>
      </c>
      <c r="J48" s="210">
        <f>IF(J$9=0,0,J$9/AGR_fec!J$9)</f>
        <v>0.84982489417101847</v>
      </c>
      <c r="K48" s="210">
        <f>IF(K$9=0,0,K$9/AGR_fec!K$9)</f>
        <v>0.84982489417101814</v>
      </c>
      <c r="L48" s="210">
        <f>IF(L$9=0,0,L$9/AGR_fec!L$9)</f>
        <v>0.86848058223441171</v>
      </c>
      <c r="M48" s="210">
        <f>IF(M$9=0,0,M$9/AGR_fec!M$9)</f>
        <v>0.89848316243916959</v>
      </c>
      <c r="N48" s="210">
        <f>IF(N$9=0,0,N$9/AGR_fec!N$9)</f>
        <v>0.9087744921911306</v>
      </c>
      <c r="O48" s="210">
        <f>IF(O$9=0,0,O$9/AGR_fec!O$9)</f>
        <v>0.92766566020043117</v>
      </c>
      <c r="P48" s="210">
        <f>IF(P$9=0,0,P$9/AGR_fec!P$9)</f>
        <v>0.9276656602004324</v>
      </c>
      <c r="Q48" s="210">
        <f>IF(Q$9=0,0,Q$9/AGR_fec!Q$9)</f>
        <v>0.92766566020043228</v>
      </c>
    </row>
    <row r="49" spans="1:17" x14ac:dyDescent="0.25">
      <c r="A49" s="179" t="s">
        <v>158</v>
      </c>
      <c r="B49" s="209">
        <f>IF(B$16=0,0,B$16/AGR_fec!B$16)</f>
        <v>0.33774657908936623</v>
      </c>
      <c r="C49" s="209">
        <f>IF(C$16=0,0,C$16/AGR_fec!C$16)</f>
        <v>0.33825766417616465</v>
      </c>
      <c r="D49" s="209">
        <f>IF(D$16=0,0,D$16/AGR_fec!D$16)</f>
        <v>0.33926945769590505</v>
      </c>
      <c r="E49" s="209">
        <f>IF(E$16=0,0,E$16/AGR_fec!E$16)</f>
        <v>0.34370159960446234</v>
      </c>
      <c r="F49" s="209">
        <f>IF(F$16=0,0,F$16/AGR_fec!F$16)</f>
        <v>0.34534799698628288</v>
      </c>
      <c r="G49" s="209">
        <f>IF(G$16=0,0,G$16/AGR_fec!G$16)</f>
        <v>0.34534799698628288</v>
      </c>
      <c r="H49" s="209">
        <f>IF(H$16=0,0,H$16/AGR_fec!H$16)</f>
        <v>0.34534799698628282</v>
      </c>
      <c r="I49" s="209">
        <f>IF(I$16=0,0,I$16/AGR_fec!I$16)</f>
        <v>0.34534799698628282</v>
      </c>
      <c r="J49" s="209">
        <f>IF(J$16=0,0,J$16/AGR_fec!J$16)</f>
        <v>0.34965357378167594</v>
      </c>
      <c r="K49" s="209">
        <f>IF(K$16=0,0,K$16/AGR_fec!K$16)</f>
        <v>0.34965357378167594</v>
      </c>
      <c r="L49" s="209">
        <f>IF(L$16=0,0,L$16/AGR_fec!L$16)</f>
        <v>0.35732930562651044</v>
      </c>
      <c r="M49" s="209">
        <f>IF(M$16=0,0,M$16/AGR_fec!M$16)</f>
        <v>0.36967362439525914</v>
      </c>
      <c r="N49" s="209">
        <f>IF(N$16=0,0,N$16/AGR_fec!N$16)</f>
        <v>0.37390790871832419</v>
      </c>
      <c r="O49" s="209">
        <f>IF(O$16=0,0,O$16/AGR_fec!O$16)</f>
        <v>0.38168052688080556</v>
      </c>
      <c r="P49" s="209">
        <f>IF(P$16=0,0,P$16/AGR_fec!P$16)</f>
        <v>0.3816805268808055</v>
      </c>
      <c r="Q49" s="209">
        <f>IF(Q$16=0,0,Q$16/AGR_fec!Q$16)</f>
        <v>0.38168052688080539</v>
      </c>
    </row>
    <row r="50" spans="1:17" x14ac:dyDescent="0.25">
      <c r="A50" s="179" t="s">
        <v>157</v>
      </c>
      <c r="B50" s="209">
        <f>IF(B$17=0,0,B$17/AGR_fec!B$17)</f>
        <v>0.29177295119127816</v>
      </c>
      <c r="C50" s="209">
        <f>IF(C$17=0,0,C$17/AGR_fec!C$17)</f>
        <v>0.29244251247490971</v>
      </c>
      <c r="D50" s="209">
        <f>IF(D$17=0,0,D$17/AGR_fec!D$17)</f>
        <v>0.29427844870303965</v>
      </c>
      <c r="E50" s="209">
        <f>IF(E$17=0,0,E$17/AGR_fec!E$17)</f>
        <v>0.2887746475216062</v>
      </c>
      <c r="F50" s="209">
        <f>IF(F$17=0,0,F$17/AGR_fec!F$17)</f>
        <v>0.29045372416965753</v>
      </c>
      <c r="G50" s="209">
        <f>IF(G$17=0,0,G$17/AGR_fec!G$17)</f>
        <v>0.28827145396922582</v>
      </c>
      <c r="H50" s="209">
        <f>IF(H$17=0,0,H$17/AGR_fec!H$17)</f>
        <v>0.29179648820984061</v>
      </c>
      <c r="I50" s="209">
        <f>IF(I$17=0,0,I$17/AGR_fec!I$17)</f>
        <v>0.29476310032918468</v>
      </c>
      <c r="J50" s="209">
        <f>IF(J$17=0,0,J$17/AGR_fec!J$17)</f>
        <v>0.29845960479035188</v>
      </c>
      <c r="K50" s="209">
        <f>IF(K$17=0,0,K$17/AGR_fec!K$17)</f>
        <v>0.29847736106517686</v>
      </c>
      <c r="L50" s="209">
        <f>IF(L$17=0,0,L$17/AGR_fec!L$17)</f>
        <v>0.30498358481560334</v>
      </c>
      <c r="M50" s="209">
        <f>IF(M$17=0,0,M$17/AGR_fec!M$17)</f>
        <v>0.31658172942586266</v>
      </c>
      <c r="N50" s="209">
        <f>IF(N$17=0,0,N$17/AGR_fec!N$17)</f>
        <v>0.32098812240853519</v>
      </c>
      <c r="O50" s="209">
        <f>IF(O$17=0,0,O$17/AGR_fec!O$17)</f>
        <v>0.32863538652076552</v>
      </c>
      <c r="P50" s="209">
        <f>IF(P$17=0,0,P$17/AGR_fec!P$17)</f>
        <v>0.32921067319821051</v>
      </c>
      <c r="Q50" s="209">
        <f>IF(Q$17=0,0,Q$17/AGR_fec!Q$17)</f>
        <v>0.32967553326295168</v>
      </c>
    </row>
    <row r="51" spans="1:17" x14ac:dyDescent="0.25">
      <c r="A51" s="179" t="s">
        <v>156</v>
      </c>
      <c r="B51" s="209">
        <f>IF(B$25=0,0,B$25/AGR_fec!B$25)</f>
        <v>0.23642340555482791</v>
      </c>
      <c r="C51" s="209">
        <f>IF(C$25=0,0,C$25/AGR_fec!C$25)</f>
        <v>0.23678116632645421</v>
      </c>
      <c r="D51" s="209">
        <f>IF(D$25=0,0,D$25/AGR_fec!D$25)</f>
        <v>0.23748942418742303</v>
      </c>
      <c r="E51" s="209">
        <f>IF(E$25=0,0,E$25/AGR_fec!E$25)</f>
        <v>0.24059193402408388</v>
      </c>
      <c r="F51" s="209">
        <f>IF(F$25=0,0,F$25/AGR_fec!F$25)</f>
        <v>0.24174441609201808</v>
      </c>
      <c r="G51" s="209">
        <f>IF(G$25=0,0,G$25/AGR_fec!G$25)</f>
        <v>0.24174441609201813</v>
      </c>
      <c r="H51" s="209">
        <f>IF(H$25=0,0,H$25/AGR_fec!H$25)</f>
        <v>0.24174441609201808</v>
      </c>
      <c r="I51" s="209">
        <f>IF(I$25=0,0,I$25/AGR_fec!I$25)</f>
        <v>0.24174441609201808</v>
      </c>
      <c r="J51" s="209">
        <f>IF(J$25=0,0,J$25/AGR_fec!J$25)</f>
        <v>0.24475833004960501</v>
      </c>
      <c r="K51" s="209">
        <f>IF(K$25=0,0,K$25/AGR_fec!K$25)</f>
        <v>0.24475833004960498</v>
      </c>
      <c r="L51" s="209">
        <f>IF(L$25=0,0,L$25/AGR_fec!L$25)</f>
        <v>0.25013136052640289</v>
      </c>
      <c r="M51" s="209">
        <f>IF(M$25=0,0,M$25/AGR_fec!M$25)</f>
        <v>0.25877241291079944</v>
      </c>
      <c r="N51" s="209">
        <f>IF(N$25=0,0,N$25/AGR_fec!N$25)</f>
        <v>0.26173642196885016</v>
      </c>
      <c r="O51" s="209">
        <f>IF(O$25=0,0,O$25/AGR_fec!O$25)</f>
        <v>0.26717727309754458</v>
      </c>
      <c r="P51" s="209">
        <f>IF(P$25=0,0,P$25/AGR_fec!P$25)</f>
        <v>0.26717727309754463</v>
      </c>
      <c r="Q51" s="209">
        <f>IF(Q$25=0,0,Q$25/AGR_fec!Q$25)</f>
        <v>0.26717727309754441</v>
      </c>
    </row>
    <row r="52" spans="1:17" x14ac:dyDescent="0.25">
      <c r="A52" s="179" t="s">
        <v>155</v>
      </c>
      <c r="B52" s="209">
        <f>IF(B$26=0,0,B$26/AGR_fec!B$26)</f>
        <v>0.46404171372726966</v>
      </c>
      <c r="C52" s="209">
        <f>IF(C$26=0,0,C$26/AGR_fec!C$26)</f>
        <v>0.46474391121562869</v>
      </c>
      <c r="D52" s="209">
        <f>IF(D$26=0,0,D$26/AGR_fec!D$26)</f>
        <v>0.46613404934849895</v>
      </c>
      <c r="E52" s="209">
        <f>IF(E$26=0,0,E$26/AGR_fec!E$26)</f>
        <v>0.47222352250400679</v>
      </c>
      <c r="F52" s="209">
        <f>IF(F$26=0,0,F$26/AGR_fec!F$26)</f>
        <v>0.47448556484532678</v>
      </c>
      <c r="G52" s="209">
        <f>IF(G$26=0,0,G$26/AGR_fec!G$26)</f>
        <v>0.47448556484532711</v>
      </c>
      <c r="H52" s="209">
        <f>IF(H$26=0,0,H$26/AGR_fec!H$26)</f>
        <v>0.47448556484532661</v>
      </c>
      <c r="I52" s="209">
        <f>IF(I$26=0,0,I$26/AGR_fec!I$26)</f>
        <v>0.47448556484532667</v>
      </c>
      <c r="J52" s="209">
        <f>IF(J$26=0,0,J$26/AGR_fec!J$26)</f>
        <v>0.48040114581169907</v>
      </c>
      <c r="K52" s="209">
        <f>IF(K$26=0,0,K$26/AGR_fec!K$26)</f>
        <v>0.48040114581169957</v>
      </c>
      <c r="L52" s="209">
        <f>IF(L$26=0,0,L$26/AGR_fec!L$26)</f>
        <v>0.4909470994346537</v>
      </c>
      <c r="M52" s="209">
        <f>IF(M$26=0,0,M$26/AGR_fec!M$26)</f>
        <v>0.50790738620259235</v>
      </c>
      <c r="N52" s="209">
        <f>IF(N$26=0,0,N$26/AGR_fec!N$26)</f>
        <v>0.5137250159739476</v>
      </c>
      <c r="O52" s="209">
        <f>IF(O$26=0,0,O$26/AGR_fec!O$26)</f>
        <v>0.52440408506175296</v>
      </c>
      <c r="P52" s="209">
        <f>IF(P$26=0,0,P$26/AGR_fec!P$26)</f>
        <v>0.52440408506175318</v>
      </c>
      <c r="Q52" s="209">
        <f>IF(Q$26=0,0,Q$26/AGR_fec!Q$26)</f>
        <v>0.5244040850617534</v>
      </c>
    </row>
    <row r="53" spans="1:17" x14ac:dyDescent="0.25">
      <c r="A53" s="177" t="s">
        <v>45</v>
      </c>
      <c r="B53" s="208">
        <f>IF(B$27=0,0,B$27/AGR_fec!B$27)</f>
        <v>0.48940252534713452</v>
      </c>
      <c r="C53" s="208">
        <f>IF(C$27=0,0,C$27/AGR_fec!C$27)</f>
        <v>0.49014309933850025</v>
      </c>
      <c r="D53" s="208">
        <f>IF(D$27=0,0,D$27/AGR_fec!D$27)</f>
        <v>0.49160921131223523</v>
      </c>
      <c r="E53" s="208">
        <f>IF(E$27=0,0,E$27/AGR_fec!E$27)</f>
        <v>0.49803148640557027</v>
      </c>
      <c r="F53" s="208">
        <f>IF(F$27=0,0,F$27/AGR_fec!F$27)</f>
        <v>0.50041715390384789</v>
      </c>
      <c r="G53" s="208">
        <f>IF(G$27=0,0,G$27/AGR_fec!G$27)</f>
        <v>0.50041715390384744</v>
      </c>
      <c r="H53" s="208">
        <f>IF(H$27=0,0,H$27/AGR_fec!H$27)</f>
        <v>0.50041715390384778</v>
      </c>
      <c r="I53" s="208">
        <f>IF(I$27=0,0,I$27/AGR_fec!I$27)</f>
        <v>0.50041715390384767</v>
      </c>
      <c r="J53" s="208">
        <f>IF(J$27=0,0,J$27/AGR_fec!J$27)</f>
        <v>0.50665603325067232</v>
      </c>
      <c r="K53" s="208">
        <f>IF(K$27=0,0,K$27/AGR_fec!K$27)</f>
        <v>0.50665603325067254</v>
      </c>
      <c r="L53" s="208">
        <f>IF(L$27=0,0,L$27/AGR_fec!L$27)</f>
        <v>0.51777834441923487</v>
      </c>
      <c r="M53" s="208">
        <f>IF(M$27=0,0,M$27/AGR_fec!M$27)</f>
        <v>0.53566554492147045</v>
      </c>
      <c r="N53" s="208">
        <f>IF(N$27=0,0,N$27/AGR_fec!N$27)</f>
        <v>0.54180111984374857</v>
      </c>
      <c r="O53" s="208">
        <f>IF(O$27=0,0,O$27/AGR_fec!O$27)</f>
        <v>0.5530638215046606</v>
      </c>
      <c r="P53" s="208">
        <f>IF(P$27=0,0,P$27/AGR_fec!P$27)</f>
        <v>0.55306382150466049</v>
      </c>
      <c r="Q53" s="208">
        <f>IF(Q$27=0,0,Q$27/AGR_fec!Q$27)</f>
        <v>0.5530638215046606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230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215" t="s">
        <v>174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1172.3869318323871</v>
      </c>
      <c r="C5" s="55">
        <f t="shared" ref="C5:Q5" si="0">SUM(C6:C9,C16:C17,C25:C27)</f>
        <v>1090.7009709959159</v>
      </c>
      <c r="D5" s="55">
        <f t="shared" si="0"/>
        <v>1116.8957764262882</v>
      </c>
      <c r="E5" s="55">
        <f t="shared" si="0"/>
        <v>1687.3361615608562</v>
      </c>
      <c r="F5" s="55">
        <f t="shared" si="0"/>
        <v>1571.1290591491795</v>
      </c>
      <c r="G5" s="55">
        <f t="shared" si="0"/>
        <v>1576.9793042463486</v>
      </c>
      <c r="H5" s="55">
        <f t="shared" si="0"/>
        <v>1421.643555591696</v>
      </c>
      <c r="I5" s="55">
        <f t="shared" si="0"/>
        <v>1187.1455182343639</v>
      </c>
      <c r="J5" s="55">
        <f t="shared" si="0"/>
        <v>1127.234307692124</v>
      </c>
      <c r="K5" s="55">
        <f t="shared" si="0"/>
        <v>1120.9928516275681</v>
      </c>
      <c r="L5" s="55">
        <f t="shared" si="0"/>
        <v>1136.9441841931894</v>
      </c>
      <c r="M5" s="55">
        <f t="shared" si="0"/>
        <v>1118.5697525910509</v>
      </c>
      <c r="N5" s="55">
        <f t="shared" si="0"/>
        <v>1099.2861786586463</v>
      </c>
      <c r="O5" s="55">
        <f t="shared" si="0"/>
        <v>1102.5778569189313</v>
      </c>
      <c r="P5" s="55">
        <f t="shared" si="0"/>
        <v>1016.3706436840384</v>
      </c>
      <c r="Q5" s="55">
        <f t="shared" si="0"/>
        <v>948.90607351817152</v>
      </c>
    </row>
    <row r="6" spans="1:17" x14ac:dyDescent="0.25">
      <c r="A6" s="185" t="s">
        <v>162</v>
      </c>
      <c r="B6" s="206">
        <v>0</v>
      </c>
      <c r="C6" s="206">
        <v>0</v>
      </c>
      <c r="D6" s="206">
        <v>0</v>
      </c>
      <c r="E6" s="206">
        <v>0</v>
      </c>
      <c r="F6" s="206">
        <v>0</v>
      </c>
      <c r="G6" s="206">
        <v>0</v>
      </c>
      <c r="H6" s="206">
        <v>0</v>
      </c>
      <c r="I6" s="206">
        <v>0</v>
      </c>
      <c r="J6" s="206">
        <v>0</v>
      </c>
      <c r="K6" s="206">
        <v>0</v>
      </c>
      <c r="L6" s="206">
        <v>0</v>
      </c>
      <c r="M6" s="206">
        <v>0</v>
      </c>
      <c r="N6" s="206">
        <v>0</v>
      </c>
      <c r="O6" s="206">
        <v>0</v>
      </c>
      <c r="P6" s="206">
        <v>0</v>
      </c>
      <c r="Q6" s="206">
        <v>0</v>
      </c>
    </row>
    <row r="7" spans="1:17" x14ac:dyDescent="0.25">
      <c r="A7" s="183" t="s">
        <v>161</v>
      </c>
      <c r="B7" s="205">
        <v>0</v>
      </c>
      <c r="C7" s="205">
        <v>0</v>
      </c>
      <c r="D7" s="205">
        <v>0</v>
      </c>
      <c r="E7" s="205">
        <v>0</v>
      </c>
      <c r="F7" s="205">
        <v>0</v>
      </c>
      <c r="G7" s="205">
        <v>0</v>
      </c>
      <c r="H7" s="205">
        <v>0</v>
      </c>
      <c r="I7" s="205">
        <v>0</v>
      </c>
      <c r="J7" s="205">
        <v>0</v>
      </c>
      <c r="K7" s="205">
        <v>0</v>
      </c>
      <c r="L7" s="205">
        <v>0</v>
      </c>
      <c r="M7" s="205">
        <v>0</v>
      </c>
      <c r="N7" s="205">
        <v>0</v>
      </c>
      <c r="O7" s="205">
        <v>0</v>
      </c>
      <c r="P7" s="205">
        <v>0</v>
      </c>
      <c r="Q7" s="205">
        <v>0</v>
      </c>
    </row>
    <row r="8" spans="1:17" x14ac:dyDescent="0.25">
      <c r="A8" s="183" t="s">
        <v>160</v>
      </c>
      <c r="B8" s="205">
        <v>0</v>
      </c>
      <c r="C8" s="205">
        <v>0</v>
      </c>
      <c r="D8" s="205">
        <v>0</v>
      </c>
      <c r="E8" s="205">
        <v>0</v>
      </c>
      <c r="F8" s="205">
        <v>0</v>
      </c>
      <c r="G8" s="205">
        <v>0</v>
      </c>
      <c r="H8" s="205">
        <v>0</v>
      </c>
      <c r="I8" s="205">
        <v>0</v>
      </c>
      <c r="J8" s="205">
        <v>0</v>
      </c>
      <c r="K8" s="205">
        <v>0</v>
      </c>
      <c r="L8" s="205">
        <v>0</v>
      </c>
      <c r="M8" s="205">
        <v>0</v>
      </c>
      <c r="N8" s="205">
        <v>0</v>
      </c>
      <c r="O8" s="205">
        <v>0</v>
      </c>
      <c r="P8" s="205">
        <v>0</v>
      </c>
      <c r="Q8" s="205">
        <v>0</v>
      </c>
    </row>
    <row r="9" spans="1:17" x14ac:dyDescent="0.25">
      <c r="A9" s="181" t="s">
        <v>159</v>
      </c>
      <c r="B9" s="204">
        <f>SUM(B10:B15)</f>
        <v>0</v>
      </c>
      <c r="C9" s="204">
        <f t="shared" ref="C9:Q9" si="1">SUM(C10:C15)</f>
        <v>0</v>
      </c>
      <c r="D9" s="204">
        <f t="shared" si="1"/>
        <v>0</v>
      </c>
      <c r="E9" s="204">
        <f t="shared" si="1"/>
        <v>0</v>
      </c>
      <c r="F9" s="204">
        <f t="shared" si="1"/>
        <v>0</v>
      </c>
      <c r="G9" s="204">
        <f t="shared" si="1"/>
        <v>0</v>
      </c>
      <c r="H9" s="204">
        <f t="shared" si="1"/>
        <v>0</v>
      </c>
      <c r="I9" s="204">
        <f t="shared" si="1"/>
        <v>0</v>
      </c>
      <c r="J9" s="204">
        <f t="shared" si="1"/>
        <v>0</v>
      </c>
      <c r="K9" s="204">
        <f t="shared" si="1"/>
        <v>0</v>
      </c>
      <c r="L9" s="204">
        <f t="shared" si="1"/>
        <v>0</v>
      </c>
      <c r="M9" s="204">
        <f t="shared" si="1"/>
        <v>0</v>
      </c>
      <c r="N9" s="204">
        <f t="shared" si="1"/>
        <v>0</v>
      </c>
      <c r="O9" s="204">
        <f t="shared" si="1"/>
        <v>0</v>
      </c>
      <c r="P9" s="204">
        <f t="shared" si="1"/>
        <v>0</v>
      </c>
      <c r="Q9" s="204">
        <f t="shared" si="1"/>
        <v>0</v>
      </c>
    </row>
    <row r="10" spans="1:17" x14ac:dyDescent="0.25">
      <c r="A10" s="202" t="s">
        <v>35</v>
      </c>
      <c r="B10" s="203">
        <v>0</v>
      </c>
      <c r="C10" s="203">
        <v>0</v>
      </c>
      <c r="D10" s="203">
        <v>0</v>
      </c>
      <c r="E10" s="203">
        <v>0</v>
      </c>
      <c r="F10" s="203">
        <v>0</v>
      </c>
      <c r="G10" s="203">
        <v>0</v>
      </c>
      <c r="H10" s="203">
        <v>0</v>
      </c>
      <c r="I10" s="203">
        <v>0</v>
      </c>
      <c r="J10" s="203">
        <v>0</v>
      </c>
      <c r="K10" s="203">
        <v>0</v>
      </c>
      <c r="L10" s="203">
        <v>0</v>
      </c>
      <c r="M10" s="203">
        <v>0</v>
      </c>
      <c r="N10" s="203">
        <v>0</v>
      </c>
      <c r="O10" s="203">
        <v>0</v>
      </c>
      <c r="P10" s="203">
        <v>0</v>
      </c>
      <c r="Q10" s="203">
        <v>0</v>
      </c>
    </row>
    <row r="11" spans="1:17" x14ac:dyDescent="0.25">
      <c r="A11" s="202" t="s">
        <v>166</v>
      </c>
      <c r="B11" s="201">
        <v>0</v>
      </c>
      <c r="C11" s="201">
        <v>0</v>
      </c>
      <c r="D11" s="201">
        <v>0</v>
      </c>
      <c r="E11" s="201">
        <v>0</v>
      </c>
      <c r="F11" s="201">
        <v>0</v>
      </c>
      <c r="G11" s="201">
        <v>0</v>
      </c>
      <c r="H11" s="201">
        <v>0</v>
      </c>
      <c r="I11" s="201">
        <v>0</v>
      </c>
      <c r="J11" s="201">
        <v>0</v>
      </c>
      <c r="K11" s="201">
        <v>0</v>
      </c>
      <c r="L11" s="201">
        <v>0</v>
      </c>
      <c r="M11" s="201">
        <v>0</v>
      </c>
      <c r="N11" s="201">
        <v>0</v>
      </c>
      <c r="O11" s="201">
        <v>0</v>
      </c>
      <c r="P11" s="201">
        <v>0</v>
      </c>
      <c r="Q11" s="201">
        <v>0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0</v>
      </c>
      <c r="Q13" s="201">
        <v>0</v>
      </c>
    </row>
    <row r="14" spans="1:17" x14ac:dyDescent="0.25">
      <c r="A14" s="202" t="s">
        <v>42</v>
      </c>
      <c r="B14" s="203">
        <v>0</v>
      </c>
      <c r="C14" s="203">
        <v>0</v>
      </c>
      <c r="D14" s="203">
        <v>0</v>
      </c>
      <c r="E14" s="203">
        <v>0</v>
      </c>
      <c r="F14" s="203">
        <v>0</v>
      </c>
      <c r="G14" s="203">
        <v>0</v>
      </c>
      <c r="H14" s="203">
        <v>0</v>
      </c>
      <c r="I14" s="203">
        <v>0</v>
      </c>
      <c r="J14" s="203">
        <v>0</v>
      </c>
      <c r="K14" s="203">
        <v>0</v>
      </c>
      <c r="L14" s="203">
        <v>0</v>
      </c>
      <c r="M14" s="203">
        <v>0</v>
      </c>
      <c r="N14" s="203">
        <v>0</v>
      </c>
      <c r="O14" s="203">
        <v>0</v>
      </c>
      <c r="P14" s="203">
        <v>0</v>
      </c>
      <c r="Q14" s="203">
        <v>0</v>
      </c>
    </row>
    <row r="15" spans="1:17" x14ac:dyDescent="0.25">
      <c r="A15" s="202" t="s">
        <v>30</v>
      </c>
      <c r="B15" s="201">
        <v>0</v>
      </c>
      <c r="C15" s="201">
        <v>0</v>
      </c>
      <c r="D15" s="201">
        <v>0</v>
      </c>
      <c r="E15" s="201">
        <v>0</v>
      </c>
      <c r="F15" s="201">
        <v>0</v>
      </c>
      <c r="G15" s="201">
        <v>0</v>
      </c>
      <c r="H15" s="201">
        <v>0</v>
      </c>
      <c r="I15" s="201">
        <v>0</v>
      </c>
      <c r="J15" s="201">
        <v>0</v>
      </c>
      <c r="K15" s="201">
        <v>0</v>
      </c>
      <c r="L15" s="201">
        <v>0</v>
      </c>
      <c r="M15" s="201">
        <v>0</v>
      </c>
      <c r="N15" s="201">
        <v>0</v>
      </c>
      <c r="O15" s="201">
        <v>0</v>
      </c>
      <c r="P15" s="201">
        <v>0</v>
      </c>
      <c r="Q15" s="201">
        <v>0</v>
      </c>
    </row>
    <row r="16" spans="1:17" x14ac:dyDescent="0.25">
      <c r="A16" s="198" t="s">
        <v>158</v>
      </c>
      <c r="B16" s="197">
        <v>165.31711532254354</v>
      </c>
      <c r="C16" s="197">
        <v>165.35861179812005</v>
      </c>
      <c r="D16" s="197">
        <v>200.26144378187999</v>
      </c>
      <c r="E16" s="197">
        <v>200.17333508795994</v>
      </c>
      <c r="F16" s="197">
        <v>203.28883058320196</v>
      </c>
      <c r="G16" s="197">
        <v>247.82736835208217</v>
      </c>
      <c r="H16" s="197">
        <v>163.65248311534202</v>
      </c>
      <c r="I16" s="197">
        <v>111.22228792747799</v>
      </c>
      <c r="J16" s="197">
        <v>77.870634319530012</v>
      </c>
      <c r="K16" s="197">
        <v>74.768215519529988</v>
      </c>
      <c r="L16" s="197">
        <v>79.472078684292498</v>
      </c>
      <c r="M16" s="197">
        <v>63.577662202083253</v>
      </c>
      <c r="N16" s="197">
        <v>76.285901872508575</v>
      </c>
      <c r="O16" s="197">
        <v>65.170857567455343</v>
      </c>
      <c r="P16" s="197">
        <v>56.390014391659079</v>
      </c>
      <c r="Q16" s="197">
        <v>53.944784522049879</v>
      </c>
    </row>
    <row r="17" spans="1:17" x14ac:dyDescent="0.25">
      <c r="A17" s="198" t="s">
        <v>157</v>
      </c>
      <c r="B17" s="197">
        <f>SUM(B18:B24)</f>
        <v>974.00639344533477</v>
      </c>
      <c r="C17" s="197">
        <f t="shared" ref="C17:Q17" si="2">SUM(C18:C24)</f>
        <v>892.27063683817187</v>
      </c>
      <c r="D17" s="197">
        <f t="shared" si="2"/>
        <v>876.58204388803233</v>
      </c>
      <c r="E17" s="197">
        <f t="shared" si="2"/>
        <v>1447.1281594553043</v>
      </c>
      <c r="F17" s="197">
        <f t="shared" si="2"/>
        <v>1327.1824624493372</v>
      </c>
      <c r="G17" s="197">
        <f t="shared" si="2"/>
        <v>1279.58646222385</v>
      </c>
      <c r="H17" s="197">
        <f t="shared" si="2"/>
        <v>1225.2605758532857</v>
      </c>
      <c r="I17" s="197">
        <f t="shared" si="2"/>
        <v>1053.6787727213903</v>
      </c>
      <c r="J17" s="197">
        <f t="shared" si="2"/>
        <v>1033.7895465086881</v>
      </c>
      <c r="K17" s="197">
        <f t="shared" si="2"/>
        <v>1031.2709930041322</v>
      </c>
      <c r="L17" s="197">
        <f t="shared" si="2"/>
        <v>1041.5776897720384</v>
      </c>
      <c r="M17" s="197">
        <f t="shared" si="2"/>
        <v>1042.276557948551</v>
      </c>
      <c r="N17" s="197">
        <f t="shared" si="2"/>
        <v>1007.7430964116361</v>
      </c>
      <c r="O17" s="197">
        <f t="shared" si="2"/>
        <v>1024.3728278379847</v>
      </c>
      <c r="P17" s="197">
        <f t="shared" si="2"/>
        <v>948.70262641404759</v>
      </c>
      <c r="Q17" s="197">
        <f t="shared" si="2"/>
        <v>884.17233209171172</v>
      </c>
    </row>
    <row r="18" spans="1:17" x14ac:dyDescent="0.25">
      <c r="A18" s="200" t="s">
        <v>38</v>
      </c>
      <c r="B18" s="199">
        <v>216.74092095656107</v>
      </c>
      <c r="C18" s="199">
        <v>183.08162458490398</v>
      </c>
      <c r="D18" s="199">
        <v>142.75154491423203</v>
      </c>
      <c r="E18" s="199">
        <v>143.06662070604003</v>
      </c>
      <c r="F18" s="199">
        <v>139.23613404950399</v>
      </c>
      <c r="G18" s="199">
        <v>72.304798107864329</v>
      </c>
      <c r="H18" s="199">
        <v>41.355006635952009</v>
      </c>
      <c r="I18" s="199">
        <v>8.3174176657439975</v>
      </c>
      <c r="J18" s="199">
        <v>0</v>
      </c>
      <c r="K18" s="199">
        <v>0</v>
      </c>
      <c r="L18" s="199">
        <v>0</v>
      </c>
      <c r="M18" s="199">
        <v>0</v>
      </c>
      <c r="N18" s="199">
        <v>0</v>
      </c>
      <c r="O18" s="199">
        <v>0</v>
      </c>
      <c r="P18" s="199">
        <v>0</v>
      </c>
      <c r="Q18" s="199">
        <v>0</v>
      </c>
    </row>
    <row r="19" spans="1:17" x14ac:dyDescent="0.25">
      <c r="A19" s="200" t="s">
        <v>36</v>
      </c>
      <c r="B19" s="199">
        <v>0</v>
      </c>
      <c r="C19" s="199">
        <v>0</v>
      </c>
      <c r="D19" s="199">
        <v>0</v>
      </c>
      <c r="E19" s="199">
        <v>0</v>
      </c>
      <c r="F19" s="199">
        <v>0</v>
      </c>
      <c r="G19" s="199">
        <v>0</v>
      </c>
      <c r="H19" s="199">
        <v>0</v>
      </c>
      <c r="I19" s="199">
        <v>0</v>
      </c>
      <c r="J19" s="199">
        <v>0</v>
      </c>
      <c r="K19" s="199">
        <v>0</v>
      </c>
      <c r="L19" s="199">
        <v>0</v>
      </c>
      <c r="M19" s="199">
        <v>0</v>
      </c>
      <c r="N19" s="199">
        <v>0</v>
      </c>
      <c r="O19" s="199">
        <v>0</v>
      </c>
      <c r="P19" s="199">
        <v>0</v>
      </c>
      <c r="Q19" s="199">
        <v>0</v>
      </c>
    </row>
    <row r="20" spans="1:17" x14ac:dyDescent="0.25">
      <c r="A20" s="200" t="s">
        <v>35</v>
      </c>
      <c r="B20" s="199">
        <v>132.25369225803485</v>
      </c>
      <c r="C20" s="199">
        <v>132.28688943849599</v>
      </c>
      <c r="D20" s="199">
        <v>160.20915502550397</v>
      </c>
      <c r="E20" s="199">
        <v>160.13866807036797</v>
      </c>
      <c r="F20" s="199">
        <v>162.63106446656158</v>
      </c>
      <c r="G20" s="199">
        <v>198.26189468166572</v>
      </c>
      <c r="H20" s="199">
        <v>130.92198649227362</v>
      </c>
      <c r="I20" s="199">
        <v>88.977830341982397</v>
      </c>
      <c r="J20" s="199">
        <v>62.296507455624003</v>
      </c>
      <c r="K20" s="199">
        <v>59.814572415624006</v>
      </c>
      <c r="L20" s="199">
        <v>63.577662947434028</v>
      </c>
      <c r="M20" s="199">
        <v>50.862129761666615</v>
      </c>
      <c r="N20" s="199">
        <v>61.02872149800686</v>
      </c>
      <c r="O20" s="199">
        <v>52.136686053964283</v>
      </c>
      <c r="P20" s="199">
        <v>45.112011513327253</v>
      </c>
      <c r="Q20" s="199">
        <v>43.155827617639893</v>
      </c>
    </row>
    <row r="21" spans="1:17" x14ac:dyDescent="0.25">
      <c r="A21" s="200" t="s">
        <v>167</v>
      </c>
      <c r="B21" s="199">
        <v>15.480012474631868</v>
      </c>
      <c r="C21" s="199">
        <v>18.471291834167996</v>
      </c>
      <c r="D21" s="199">
        <v>15.554507707512036</v>
      </c>
      <c r="E21" s="199">
        <v>486.26582285872797</v>
      </c>
      <c r="F21" s="199">
        <v>419.92160152712393</v>
      </c>
      <c r="G21" s="199">
        <v>504.56004389039191</v>
      </c>
      <c r="H21" s="199">
        <v>446.99933935440015</v>
      </c>
      <c r="I21" s="199">
        <v>350.38330953836402</v>
      </c>
      <c r="J21" s="199">
        <v>365.47180216430405</v>
      </c>
      <c r="K21" s="199">
        <v>365.47194233836785</v>
      </c>
      <c r="L21" s="199">
        <v>368.63305709467784</v>
      </c>
      <c r="M21" s="199">
        <v>350.38325580911123</v>
      </c>
      <c r="N21" s="199">
        <v>314.13830285826691</v>
      </c>
      <c r="O21" s="199">
        <v>301.9168118645855</v>
      </c>
      <c r="P21" s="199">
        <v>268.55772458255228</v>
      </c>
      <c r="Q21" s="199">
        <v>240.26345776670277</v>
      </c>
    </row>
    <row r="22" spans="1:17" x14ac:dyDescent="0.25">
      <c r="A22" s="200" t="s">
        <v>166</v>
      </c>
      <c r="B22" s="199">
        <v>609.531767756107</v>
      </c>
      <c r="C22" s="199">
        <v>558.43083098060401</v>
      </c>
      <c r="D22" s="199">
        <v>558.06683624078426</v>
      </c>
      <c r="E22" s="199">
        <v>657.65704782016826</v>
      </c>
      <c r="F22" s="199">
        <v>605.39366240614777</v>
      </c>
      <c r="G22" s="199">
        <v>504.45972554392813</v>
      </c>
      <c r="H22" s="199">
        <v>605.9842433706599</v>
      </c>
      <c r="I22" s="199">
        <v>606.0002151752999</v>
      </c>
      <c r="J22" s="199">
        <v>606.02123688875997</v>
      </c>
      <c r="K22" s="199">
        <v>605.98447825014023</v>
      </c>
      <c r="L22" s="199">
        <v>609.3669697299265</v>
      </c>
      <c r="M22" s="199">
        <v>641.03117237777326</v>
      </c>
      <c r="N22" s="199">
        <v>632.57607205536226</v>
      </c>
      <c r="O22" s="199">
        <v>670.31932991943484</v>
      </c>
      <c r="P22" s="199">
        <v>635.03289031816803</v>
      </c>
      <c r="Q22" s="199">
        <v>600.75304670736909</v>
      </c>
    </row>
    <row r="23" spans="1:17" x14ac:dyDescent="0.25">
      <c r="A23" s="200" t="s">
        <v>165</v>
      </c>
      <c r="B23" s="199">
        <v>0</v>
      </c>
      <c r="C23" s="199">
        <v>0</v>
      </c>
      <c r="D23" s="199">
        <v>0</v>
      </c>
      <c r="E23" s="199">
        <v>0</v>
      </c>
      <c r="F23" s="199">
        <v>0</v>
      </c>
      <c r="G23" s="199">
        <v>0</v>
      </c>
      <c r="H23" s="199">
        <v>0</v>
      </c>
      <c r="I23" s="199">
        <v>0</v>
      </c>
      <c r="J23" s="199">
        <v>0</v>
      </c>
      <c r="K23" s="199">
        <v>0</v>
      </c>
      <c r="L23" s="199">
        <v>0</v>
      </c>
      <c r="M23" s="199">
        <v>0</v>
      </c>
      <c r="N23" s="199">
        <v>0</v>
      </c>
      <c r="O23" s="199">
        <v>0</v>
      </c>
      <c r="P23" s="199">
        <v>0</v>
      </c>
      <c r="Q23" s="199">
        <v>0</v>
      </c>
    </row>
    <row r="24" spans="1:17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</row>
    <row r="25" spans="1:17" x14ac:dyDescent="0.25">
      <c r="A25" s="198" t="s">
        <v>156</v>
      </c>
      <c r="B25" s="197">
        <v>33.063423064508704</v>
      </c>
      <c r="C25" s="197">
        <v>33.07172235962399</v>
      </c>
      <c r="D25" s="197">
        <v>40.052288756375994</v>
      </c>
      <c r="E25" s="197">
        <v>40.034667017591985</v>
      </c>
      <c r="F25" s="197">
        <v>40.657766116640403</v>
      </c>
      <c r="G25" s="197">
        <v>49.565473670416424</v>
      </c>
      <c r="H25" s="197">
        <v>32.730496623068404</v>
      </c>
      <c r="I25" s="197">
        <v>22.244457585495606</v>
      </c>
      <c r="J25" s="197">
        <v>15.574126863905997</v>
      </c>
      <c r="K25" s="197">
        <v>14.953643103906002</v>
      </c>
      <c r="L25" s="197">
        <v>15.894415736858507</v>
      </c>
      <c r="M25" s="197">
        <v>12.715532440416654</v>
      </c>
      <c r="N25" s="197">
        <v>15.257180374501717</v>
      </c>
      <c r="O25" s="197">
        <v>13.034171513491071</v>
      </c>
      <c r="P25" s="197">
        <v>11.278002878331812</v>
      </c>
      <c r="Q25" s="197">
        <v>10.788956904409975</v>
      </c>
    </row>
    <row r="26" spans="1:17" x14ac:dyDescent="0.25">
      <c r="A26" s="198" t="s">
        <v>155</v>
      </c>
      <c r="B26" s="197">
        <v>0</v>
      </c>
      <c r="C26" s="197">
        <v>0</v>
      </c>
      <c r="D26" s="197">
        <v>0</v>
      </c>
      <c r="E26" s="197">
        <v>0</v>
      </c>
      <c r="F26" s="197">
        <v>0</v>
      </c>
      <c r="G26" s="197">
        <v>0</v>
      </c>
      <c r="H26" s="197">
        <v>0</v>
      </c>
      <c r="I26" s="197">
        <v>0</v>
      </c>
      <c r="J26" s="197">
        <v>0</v>
      </c>
      <c r="K26" s="197">
        <v>0</v>
      </c>
      <c r="L26" s="197">
        <v>0</v>
      </c>
      <c r="M26" s="197">
        <v>0</v>
      </c>
      <c r="N26" s="197">
        <v>0</v>
      </c>
      <c r="O26" s="197">
        <v>0</v>
      </c>
      <c r="P26" s="197">
        <v>0</v>
      </c>
      <c r="Q26" s="197">
        <v>0</v>
      </c>
    </row>
    <row r="27" spans="1:17" x14ac:dyDescent="0.25">
      <c r="A27" s="196" t="s">
        <v>45</v>
      </c>
      <c r="B27" s="195">
        <v>0</v>
      </c>
      <c r="C27" s="195">
        <v>0</v>
      </c>
      <c r="D27" s="195">
        <v>0</v>
      </c>
      <c r="E27" s="195">
        <v>0</v>
      </c>
      <c r="F27" s="195">
        <v>0</v>
      </c>
      <c r="G27" s="195">
        <v>0</v>
      </c>
      <c r="H27" s="195">
        <v>0</v>
      </c>
      <c r="I27" s="195">
        <v>0</v>
      </c>
      <c r="J27" s="195">
        <v>0</v>
      </c>
      <c r="K27" s="195">
        <v>0</v>
      </c>
      <c r="L27" s="195">
        <v>0</v>
      </c>
      <c r="M27" s="195">
        <v>0</v>
      </c>
      <c r="N27" s="195">
        <v>0</v>
      </c>
      <c r="O27" s="195">
        <v>0</v>
      </c>
      <c r="P27" s="195">
        <v>0</v>
      </c>
      <c r="Q27" s="195">
        <v>0</v>
      </c>
    </row>
    <row r="29" spans="1:17" ht="12.75" x14ac:dyDescent="0.25">
      <c r="A29" s="215" t="s">
        <v>173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0.99999999999999989</v>
      </c>
      <c r="C31" s="194">
        <f t="shared" si="3"/>
        <v>1</v>
      </c>
      <c r="D31" s="194">
        <f t="shared" si="3"/>
        <v>1</v>
      </c>
      <c r="E31" s="194">
        <f t="shared" si="3"/>
        <v>1</v>
      </c>
      <c r="F31" s="194">
        <f t="shared" si="3"/>
        <v>1</v>
      </c>
      <c r="G31" s="194">
        <f t="shared" si="3"/>
        <v>1</v>
      </c>
      <c r="H31" s="194">
        <f t="shared" si="3"/>
        <v>1</v>
      </c>
      <c r="I31" s="194">
        <f t="shared" si="3"/>
        <v>1</v>
      </c>
      <c r="J31" s="194">
        <f t="shared" si="3"/>
        <v>1</v>
      </c>
      <c r="K31" s="194">
        <f t="shared" si="3"/>
        <v>1</v>
      </c>
      <c r="L31" s="194">
        <f t="shared" si="3"/>
        <v>1</v>
      </c>
      <c r="M31" s="194">
        <f t="shared" si="3"/>
        <v>1</v>
      </c>
      <c r="N31" s="194">
        <f t="shared" si="3"/>
        <v>1</v>
      </c>
      <c r="O31" s="194">
        <f t="shared" si="3"/>
        <v>0.99999999999999978</v>
      </c>
      <c r="P31" s="194">
        <f t="shared" si="3"/>
        <v>1</v>
      </c>
      <c r="Q31" s="194">
        <f t="shared" si="3"/>
        <v>1</v>
      </c>
    </row>
    <row r="32" spans="1:17" x14ac:dyDescent="0.25">
      <c r="A32" s="185" t="s">
        <v>162</v>
      </c>
      <c r="B32" s="193">
        <f t="shared" ref="B32:Q32" si="4">IF(B$6=0,0,B$6/B$5)</f>
        <v>0</v>
      </c>
      <c r="C32" s="193">
        <f t="shared" si="4"/>
        <v>0</v>
      </c>
      <c r="D32" s="193">
        <f t="shared" si="4"/>
        <v>0</v>
      </c>
      <c r="E32" s="193">
        <f t="shared" si="4"/>
        <v>0</v>
      </c>
      <c r="F32" s="193">
        <f t="shared" si="4"/>
        <v>0</v>
      </c>
      <c r="G32" s="193">
        <f t="shared" si="4"/>
        <v>0</v>
      </c>
      <c r="H32" s="193">
        <f t="shared" si="4"/>
        <v>0</v>
      </c>
      <c r="I32" s="193">
        <f t="shared" si="4"/>
        <v>0</v>
      </c>
      <c r="J32" s="193">
        <f t="shared" si="4"/>
        <v>0</v>
      </c>
      <c r="K32" s="193">
        <f t="shared" si="4"/>
        <v>0</v>
      </c>
      <c r="L32" s="193">
        <f t="shared" si="4"/>
        <v>0</v>
      </c>
      <c r="M32" s="193">
        <f t="shared" si="4"/>
        <v>0</v>
      </c>
      <c r="N32" s="193">
        <f t="shared" si="4"/>
        <v>0</v>
      </c>
      <c r="O32" s="193">
        <f t="shared" si="4"/>
        <v>0</v>
      </c>
      <c r="P32" s="193">
        <f t="shared" si="4"/>
        <v>0</v>
      </c>
      <c r="Q32" s="193">
        <f t="shared" si="4"/>
        <v>0</v>
      </c>
    </row>
    <row r="33" spans="1:17" x14ac:dyDescent="0.25">
      <c r="A33" s="183" t="s">
        <v>161</v>
      </c>
      <c r="B33" s="192">
        <f t="shared" ref="B33:Q33" si="5">IF(B$7=0,0,B$7/B$5)</f>
        <v>0</v>
      </c>
      <c r="C33" s="192">
        <f t="shared" si="5"/>
        <v>0</v>
      </c>
      <c r="D33" s="192">
        <f t="shared" si="5"/>
        <v>0</v>
      </c>
      <c r="E33" s="192">
        <f t="shared" si="5"/>
        <v>0</v>
      </c>
      <c r="F33" s="192">
        <f t="shared" si="5"/>
        <v>0</v>
      </c>
      <c r="G33" s="192">
        <f t="shared" si="5"/>
        <v>0</v>
      </c>
      <c r="H33" s="192">
        <f t="shared" si="5"/>
        <v>0</v>
      </c>
      <c r="I33" s="192">
        <f t="shared" si="5"/>
        <v>0</v>
      </c>
      <c r="J33" s="192">
        <f t="shared" si="5"/>
        <v>0</v>
      </c>
      <c r="K33" s="192">
        <f t="shared" si="5"/>
        <v>0</v>
      </c>
      <c r="L33" s="192">
        <f t="shared" si="5"/>
        <v>0</v>
      </c>
      <c r="M33" s="192">
        <f t="shared" si="5"/>
        <v>0</v>
      </c>
      <c r="N33" s="192">
        <f t="shared" si="5"/>
        <v>0</v>
      </c>
      <c r="O33" s="192">
        <f t="shared" si="5"/>
        <v>0</v>
      </c>
      <c r="P33" s="192">
        <f t="shared" si="5"/>
        <v>0</v>
      </c>
      <c r="Q33" s="192">
        <f t="shared" si="5"/>
        <v>0</v>
      </c>
    </row>
    <row r="34" spans="1:17" x14ac:dyDescent="0.25">
      <c r="A34" s="183" t="s">
        <v>160</v>
      </c>
      <c r="B34" s="192">
        <f t="shared" ref="B34:Q34" si="6">IF(B$8=0,0,B$8/B$5)</f>
        <v>0</v>
      </c>
      <c r="C34" s="192">
        <f t="shared" si="6"/>
        <v>0</v>
      </c>
      <c r="D34" s="192">
        <f t="shared" si="6"/>
        <v>0</v>
      </c>
      <c r="E34" s="192">
        <f t="shared" si="6"/>
        <v>0</v>
      </c>
      <c r="F34" s="192">
        <f t="shared" si="6"/>
        <v>0</v>
      </c>
      <c r="G34" s="192">
        <f t="shared" si="6"/>
        <v>0</v>
      </c>
      <c r="H34" s="192">
        <f t="shared" si="6"/>
        <v>0</v>
      </c>
      <c r="I34" s="192">
        <f t="shared" si="6"/>
        <v>0</v>
      </c>
      <c r="J34" s="192">
        <f t="shared" si="6"/>
        <v>0</v>
      </c>
      <c r="K34" s="192">
        <f t="shared" si="6"/>
        <v>0</v>
      </c>
      <c r="L34" s="192">
        <f t="shared" si="6"/>
        <v>0</v>
      </c>
      <c r="M34" s="192">
        <f t="shared" si="6"/>
        <v>0</v>
      </c>
      <c r="N34" s="192">
        <f t="shared" si="6"/>
        <v>0</v>
      </c>
      <c r="O34" s="192">
        <f t="shared" si="6"/>
        <v>0</v>
      </c>
      <c r="P34" s="192">
        <f t="shared" si="6"/>
        <v>0</v>
      </c>
      <c r="Q34" s="192">
        <f t="shared" si="6"/>
        <v>0</v>
      </c>
    </row>
    <row r="35" spans="1:17" x14ac:dyDescent="0.25">
      <c r="A35" s="181" t="s">
        <v>159</v>
      </c>
      <c r="B35" s="191">
        <f t="shared" ref="B35:Q35" si="7">IF(B$9=0,0,B$9/B$5)</f>
        <v>0</v>
      </c>
      <c r="C35" s="191">
        <f t="shared" si="7"/>
        <v>0</v>
      </c>
      <c r="D35" s="191">
        <f t="shared" si="7"/>
        <v>0</v>
      </c>
      <c r="E35" s="191">
        <f t="shared" si="7"/>
        <v>0</v>
      </c>
      <c r="F35" s="191">
        <f t="shared" si="7"/>
        <v>0</v>
      </c>
      <c r="G35" s="191">
        <f t="shared" si="7"/>
        <v>0</v>
      </c>
      <c r="H35" s="191">
        <f t="shared" si="7"/>
        <v>0</v>
      </c>
      <c r="I35" s="191">
        <f t="shared" si="7"/>
        <v>0</v>
      </c>
      <c r="J35" s="191">
        <f t="shared" si="7"/>
        <v>0</v>
      </c>
      <c r="K35" s="191">
        <f t="shared" si="7"/>
        <v>0</v>
      </c>
      <c r="L35" s="191">
        <f t="shared" si="7"/>
        <v>0</v>
      </c>
      <c r="M35" s="191">
        <f t="shared" si="7"/>
        <v>0</v>
      </c>
      <c r="N35" s="191">
        <f t="shared" si="7"/>
        <v>0</v>
      </c>
      <c r="O35" s="191">
        <f t="shared" si="7"/>
        <v>0</v>
      </c>
      <c r="P35" s="191">
        <f t="shared" si="7"/>
        <v>0</v>
      </c>
      <c r="Q35" s="191">
        <f t="shared" si="7"/>
        <v>0</v>
      </c>
    </row>
    <row r="36" spans="1:17" x14ac:dyDescent="0.25">
      <c r="A36" s="179" t="s">
        <v>158</v>
      </c>
      <c r="B36" s="190">
        <f t="shared" ref="B36:Q36" si="8">IF(B$16=0,0,B$16/B$5)</f>
        <v>0.14100900550312384</v>
      </c>
      <c r="C36" s="190">
        <f t="shared" si="8"/>
        <v>0.15160765067177998</v>
      </c>
      <c r="D36" s="190">
        <f t="shared" si="8"/>
        <v>0.17930181849433885</v>
      </c>
      <c r="E36" s="190">
        <f t="shared" si="8"/>
        <v>0.11863275359593507</v>
      </c>
      <c r="F36" s="190">
        <f t="shared" si="8"/>
        <v>0.12939028108441317</v>
      </c>
      <c r="G36" s="190">
        <f t="shared" si="8"/>
        <v>0.15715321544471436</v>
      </c>
      <c r="H36" s="190">
        <f t="shared" si="8"/>
        <v>0.11511498959894272</v>
      </c>
      <c r="I36" s="190">
        <f t="shared" si="8"/>
        <v>9.3688841190167141E-2</v>
      </c>
      <c r="J36" s="190">
        <f t="shared" si="8"/>
        <v>6.9081142924899724E-2</v>
      </c>
      <c r="K36" s="190">
        <f t="shared" si="8"/>
        <v>6.6698209012639204E-2</v>
      </c>
      <c r="L36" s="190">
        <f t="shared" si="8"/>
        <v>6.9899718727782875E-2</v>
      </c>
      <c r="M36" s="190">
        <f t="shared" si="8"/>
        <v>5.6838352775776556E-2</v>
      </c>
      <c r="N36" s="190">
        <f t="shared" si="8"/>
        <v>6.9395852830236582E-2</v>
      </c>
      <c r="O36" s="190">
        <f t="shared" si="8"/>
        <v>5.9107714850695693E-2</v>
      </c>
      <c r="P36" s="190">
        <f t="shared" si="8"/>
        <v>5.5481742553348652E-2</v>
      </c>
      <c r="Q36" s="190">
        <f t="shared" si="8"/>
        <v>5.6849445933087744E-2</v>
      </c>
    </row>
    <row r="37" spans="1:17" x14ac:dyDescent="0.25">
      <c r="A37" s="179" t="s">
        <v>157</v>
      </c>
      <c r="B37" s="190">
        <f t="shared" ref="B37:Q37" si="9">IF(B$17=0,0,B$17/B$5)</f>
        <v>0.83078919339625135</v>
      </c>
      <c r="C37" s="190">
        <f t="shared" si="9"/>
        <v>0.81807081919386404</v>
      </c>
      <c r="D37" s="190">
        <f t="shared" si="9"/>
        <v>0.78483781780679351</v>
      </c>
      <c r="E37" s="190">
        <f t="shared" si="9"/>
        <v>0.85764069568487789</v>
      </c>
      <c r="F37" s="190">
        <f t="shared" si="9"/>
        <v>0.84473166269870426</v>
      </c>
      <c r="G37" s="190">
        <f t="shared" si="9"/>
        <v>0.81141614146634278</v>
      </c>
      <c r="H37" s="190">
        <f t="shared" si="9"/>
        <v>0.86186201248126881</v>
      </c>
      <c r="I37" s="190">
        <f t="shared" si="9"/>
        <v>0.8875733905717994</v>
      </c>
      <c r="J37" s="190">
        <f t="shared" si="9"/>
        <v>0.91710262849012036</v>
      </c>
      <c r="K37" s="190">
        <f t="shared" si="9"/>
        <v>0.91996214918483299</v>
      </c>
      <c r="L37" s="190">
        <f t="shared" si="9"/>
        <v>0.91612033752666056</v>
      </c>
      <c r="M37" s="190">
        <f t="shared" si="9"/>
        <v>0.93179397666906816</v>
      </c>
      <c r="N37" s="190">
        <f t="shared" si="9"/>
        <v>0.9167249766037161</v>
      </c>
      <c r="O37" s="190">
        <f t="shared" si="9"/>
        <v>0.92907074217916497</v>
      </c>
      <c r="P37" s="190">
        <f t="shared" si="9"/>
        <v>0.93342190893598165</v>
      </c>
      <c r="Q37" s="190">
        <f t="shared" si="9"/>
        <v>0.93178066488029476</v>
      </c>
    </row>
    <row r="38" spans="1:17" x14ac:dyDescent="0.25">
      <c r="A38" s="179" t="s">
        <v>156</v>
      </c>
      <c r="B38" s="190">
        <f t="shared" ref="B38:Q38" si="10">IF(B$25=0,0,B$25/B$5)</f>
        <v>2.8201801100624764E-2</v>
      </c>
      <c r="C38" s="190">
        <f t="shared" si="10"/>
        <v>3.0321530134355981E-2</v>
      </c>
      <c r="D38" s="190">
        <f t="shared" si="10"/>
        <v>3.5860363698867768E-2</v>
      </c>
      <c r="E38" s="190">
        <f t="shared" si="10"/>
        <v>2.3726550719187011E-2</v>
      </c>
      <c r="F38" s="190">
        <f t="shared" si="10"/>
        <v>2.5878056216882644E-2</v>
      </c>
      <c r="G38" s="190">
        <f t="shared" si="10"/>
        <v>3.1430643088942861E-2</v>
      </c>
      <c r="H38" s="190">
        <f t="shared" si="10"/>
        <v>2.3022997919788544E-2</v>
      </c>
      <c r="I38" s="190">
        <f t="shared" si="10"/>
        <v>1.8737768238033435E-2</v>
      </c>
      <c r="J38" s="190">
        <f t="shared" si="10"/>
        <v>1.3816228584979939E-2</v>
      </c>
      <c r="K38" s="190">
        <f t="shared" si="10"/>
        <v>1.3339641802527844E-2</v>
      </c>
      <c r="L38" s="190">
        <f t="shared" si="10"/>
        <v>1.3979943745556582E-2</v>
      </c>
      <c r="M38" s="190">
        <f t="shared" si="10"/>
        <v>1.1367670555155314E-2</v>
      </c>
      <c r="N38" s="190">
        <f t="shared" si="10"/>
        <v>1.3879170566047316E-2</v>
      </c>
      <c r="O38" s="190">
        <f t="shared" si="10"/>
        <v>1.182154297013914E-2</v>
      </c>
      <c r="P38" s="190">
        <f t="shared" si="10"/>
        <v>1.1096348510669728E-2</v>
      </c>
      <c r="Q38" s="190">
        <f t="shared" si="10"/>
        <v>1.1369889186617549E-2</v>
      </c>
    </row>
    <row r="39" spans="1:17" x14ac:dyDescent="0.25">
      <c r="A39" s="179" t="s">
        <v>155</v>
      </c>
      <c r="B39" s="190">
        <f t="shared" ref="B39:Q39" si="11">IF(B$26=0,0,B$26/B$5)</f>
        <v>0</v>
      </c>
      <c r="C39" s="190">
        <f t="shared" si="11"/>
        <v>0</v>
      </c>
      <c r="D39" s="190">
        <f t="shared" si="11"/>
        <v>0</v>
      </c>
      <c r="E39" s="190">
        <f t="shared" si="11"/>
        <v>0</v>
      </c>
      <c r="F39" s="190">
        <f t="shared" si="11"/>
        <v>0</v>
      </c>
      <c r="G39" s="190">
        <f t="shared" si="11"/>
        <v>0</v>
      </c>
      <c r="H39" s="190">
        <f t="shared" si="11"/>
        <v>0</v>
      </c>
      <c r="I39" s="190">
        <f t="shared" si="11"/>
        <v>0</v>
      </c>
      <c r="J39" s="190">
        <f t="shared" si="11"/>
        <v>0</v>
      </c>
      <c r="K39" s="190">
        <f t="shared" si="11"/>
        <v>0</v>
      </c>
      <c r="L39" s="190">
        <f t="shared" si="11"/>
        <v>0</v>
      </c>
      <c r="M39" s="190">
        <f t="shared" si="11"/>
        <v>0</v>
      </c>
      <c r="N39" s="190">
        <f t="shared" si="11"/>
        <v>0</v>
      </c>
      <c r="O39" s="190">
        <f t="shared" si="11"/>
        <v>0</v>
      </c>
      <c r="P39" s="190">
        <f t="shared" si="11"/>
        <v>0</v>
      </c>
      <c r="Q39" s="190">
        <f t="shared" si="11"/>
        <v>0</v>
      </c>
    </row>
    <row r="40" spans="1:17" x14ac:dyDescent="0.25">
      <c r="A40" s="177" t="s">
        <v>45</v>
      </c>
      <c r="B40" s="189">
        <f t="shared" ref="B40:Q40" si="12">IF(B$27=0,0,B$27/B$5)</f>
        <v>0</v>
      </c>
      <c r="C40" s="189">
        <f t="shared" si="12"/>
        <v>0</v>
      </c>
      <c r="D40" s="189">
        <f t="shared" si="12"/>
        <v>0</v>
      </c>
      <c r="E40" s="189">
        <f t="shared" si="12"/>
        <v>0</v>
      </c>
      <c r="F40" s="189">
        <f t="shared" si="12"/>
        <v>0</v>
      </c>
      <c r="G40" s="189">
        <f t="shared" si="12"/>
        <v>0</v>
      </c>
      <c r="H40" s="189">
        <f t="shared" si="12"/>
        <v>0</v>
      </c>
      <c r="I40" s="189">
        <f t="shared" si="12"/>
        <v>0</v>
      </c>
      <c r="J40" s="189">
        <f t="shared" si="12"/>
        <v>0</v>
      </c>
      <c r="K40" s="189">
        <f t="shared" si="12"/>
        <v>0</v>
      </c>
      <c r="L40" s="189">
        <f t="shared" si="12"/>
        <v>0</v>
      </c>
      <c r="M40" s="189">
        <f t="shared" si="12"/>
        <v>0</v>
      </c>
      <c r="N40" s="189">
        <f t="shared" si="12"/>
        <v>0</v>
      </c>
      <c r="O40" s="189">
        <f t="shared" si="12"/>
        <v>0</v>
      </c>
      <c r="P40" s="189">
        <f t="shared" si="12"/>
        <v>0</v>
      </c>
      <c r="Q40" s="189">
        <f t="shared" si="12"/>
        <v>0</v>
      </c>
    </row>
    <row r="42" spans="1:17" ht="12.75" x14ac:dyDescent="0.25">
      <c r="A42" s="214" t="s">
        <v>172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213">
        <f>IF(B$5=0,0,B$5/AGR_fec!B$5)</f>
        <v>1.096128758727535</v>
      </c>
      <c r="C44" s="213">
        <f>IF(C$5=0,0,C$5/AGR_fec!C$5)</f>
        <v>1.0290587078988427</v>
      </c>
      <c r="D44" s="213">
        <f>IF(D$5=0,0,D$5/AGR_fec!D$5)</f>
        <v>1.0213056058736569</v>
      </c>
      <c r="E44" s="213">
        <f>IF(E$5=0,0,E$5/AGR_fec!E$5)</f>
        <v>1.2818008827264662</v>
      </c>
      <c r="F44" s="213">
        <f>IF(F$5=0,0,F$5/AGR_fec!F$5)</f>
        <v>1.2267882457488208</v>
      </c>
      <c r="G44" s="213">
        <f>IF(G$5=0,0,G$5/AGR_fec!G$5)</f>
        <v>1.2330970453194012</v>
      </c>
      <c r="H44" s="213">
        <f>IF(H$5=0,0,H$5/AGR_fec!H$5)</f>
        <v>1.1453079671006803</v>
      </c>
      <c r="I44" s="213">
        <f>IF(I$5=0,0,I$5/AGR_fec!I$5)</f>
        <v>1.0111726918735546</v>
      </c>
      <c r="J44" s="213">
        <f>IF(J$5=0,0,J$5/AGR_fec!J$5)</f>
        <v>0.95397539516764562</v>
      </c>
      <c r="K44" s="213">
        <f>IF(K$5=0,0,K$5/AGR_fec!K$5)</f>
        <v>0.95761001740919482</v>
      </c>
      <c r="L44" s="213">
        <f>IF(L$5=0,0,L$5/AGR_fec!L$5)</f>
        <v>0.93880236964988473</v>
      </c>
      <c r="M44" s="213">
        <f>IF(M$5=0,0,M$5/AGR_fec!M$5)</f>
        <v>0.92580224796121902</v>
      </c>
      <c r="N44" s="213">
        <f>IF(N$5=0,0,N$5/AGR_fec!N$5)</f>
        <v>0.92368566128855922</v>
      </c>
      <c r="O44" s="213">
        <f>IF(O$5=0,0,O$5/AGR_fec!O$5)</f>
        <v>0.88874879991686018</v>
      </c>
      <c r="P44" s="213">
        <f>IF(P$5=0,0,P$5/AGR_fec!P$5)</f>
        <v>0.87164902225812035</v>
      </c>
      <c r="Q44" s="213">
        <f>IF(Q$5=0,0,Q$5/AGR_fec!Q$5)</f>
        <v>0.86364771821371056</v>
      </c>
    </row>
    <row r="45" spans="1:17" x14ac:dyDescent="0.25">
      <c r="A45" s="185" t="s">
        <v>162</v>
      </c>
      <c r="B45" s="212">
        <f>IF(B$6=0,0,B$6/AGR_fec!B$6)</f>
        <v>0</v>
      </c>
      <c r="C45" s="212">
        <f>IF(C$6=0,0,C$6/AGR_fec!C$6)</f>
        <v>0</v>
      </c>
      <c r="D45" s="212">
        <f>IF(D$6=0,0,D$6/AGR_fec!D$6)</f>
        <v>0</v>
      </c>
      <c r="E45" s="212">
        <f>IF(E$6=0,0,E$6/AGR_fec!E$6)</f>
        <v>0</v>
      </c>
      <c r="F45" s="212">
        <f>IF(F$6=0,0,F$6/AGR_fec!F$6)</f>
        <v>0</v>
      </c>
      <c r="G45" s="212">
        <f>IF(G$6=0,0,G$6/AGR_fec!G$6)</f>
        <v>0</v>
      </c>
      <c r="H45" s="212">
        <f>IF(H$6=0,0,H$6/AGR_fec!H$6)</f>
        <v>0</v>
      </c>
      <c r="I45" s="212">
        <f>IF(I$6=0,0,I$6/AGR_fec!I$6)</f>
        <v>0</v>
      </c>
      <c r="J45" s="212">
        <f>IF(J$6=0,0,J$6/AGR_fec!J$6)</f>
        <v>0</v>
      </c>
      <c r="K45" s="212">
        <f>IF(K$6=0,0,K$6/AGR_fec!K$6)</f>
        <v>0</v>
      </c>
      <c r="L45" s="212">
        <f>IF(L$6=0,0,L$6/AGR_fec!L$6)</f>
        <v>0</v>
      </c>
      <c r="M45" s="212">
        <f>IF(M$6=0,0,M$6/AGR_fec!M$6)</f>
        <v>0</v>
      </c>
      <c r="N45" s="212">
        <f>IF(N$6=0,0,N$6/AGR_fec!N$6)</f>
        <v>0</v>
      </c>
      <c r="O45" s="212">
        <f>IF(O$6=0,0,O$6/AGR_fec!O$6)</f>
        <v>0</v>
      </c>
      <c r="P45" s="212">
        <f>IF(P$6=0,0,P$6/AGR_fec!P$6)</f>
        <v>0</v>
      </c>
      <c r="Q45" s="212">
        <f>IF(Q$6=0,0,Q$6/AGR_fec!Q$6)</f>
        <v>0</v>
      </c>
    </row>
    <row r="46" spans="1:17" x14ac:dyDescent="0.25">
      <c r="A46" s="183" t="s">
        <v>161</v>
      </c>
      <c r="B46" s="211">
        <f>IF(B$7=0,0,B$7/AGR_fec!B$7)</f>
        <v>0</v>
      </c>
      <c r="C46" s="211">
        <f>IF(C$7=0,0,C$7/AGR_fec!C$7)</f>
        <v>0</v>
      </c>
      <c r="D46" s="211">
        <f>IF(D$7=0,0,D$7/AGR_fec!D$7)</f>
        <v>0</v>
      </c>
      <c r="E46" s="211">
        <f>IF(E$7=0,0,E$7/AGR_fec!E$7)</f>
        <v>0</v>
      </c>
      <c r="F46" s="211">
        <f>IF(F$7=0,0,F$7/AGR_fec!F$7)</f>
        <v>0</v>
      </c>
      <c r="G46" s="211">
        <f>IF(G$7=0,0,G$7/AGR_fec!G$7)</f>
        <v>0</v>
      </c>
      <c r="H46" s="211">
        <f>IF(H$7=0,0,H$7/AGR_fec!H$7)</f>
        <v>0</v>
      </c>
      <c r="I46" s="211">
        <f>IF(I$7=0,0,I$7/AGR_fec!I$7)</f>
        <v>0</v>
      </c>
      <c r="J46" s="211">
        <f>IF(J$7=0,0,J$7/AGR_fec!J$7)</f>
        <v>0</v>
      </c>
      <c r="K46" s="211">
        <f>IF(K$7=0,0,K$7/AGR_fec!K$7)</f>
        <v>0</v>
      </c>
      <c r="L46" s="211">
        <f>IF(L$7=0,0,L$7/AGR_fec!L$7)</f>
        <v>0</v>
      </c>
      <c r="M46" s="211">
        <f>IF(M$7=0,0,M$7/AGR_fec!M$7)</f>
        <v>0</v>
      </c>
      <c r="N46" s="211">
        <f>IF(N$7=0,0,N$7/AGR_fec!N$7)</f>
        <v>0</v>
      </c>
      <c r="O46" s="211">
        <f>IF(O$7=0,0,O$7/AGR_fec!O$7)</f>
        <v>0</v>
      </c>
      <c r="P46" s="211">
        <f>IF(P$7=0,0,P$7/AGR_fec!P$7)</f>
        <v>0</v>
      </c>
      <c r="Q46" s="211">
        <f>IF(Q$7=0,0,Q$7/AGR_fec!Q$7)</f>
        <v>0</v>
      </c>
    </row>
    <row r="47" spans="1:17" x14ac:dyDescent="0.25">
      <c r="A47" s="183" t="s">
        <v>160</v>
      </c>
      <c r="B47" s="211">
        <f>IF(B$8=0,0,B$8/AGR_fec!B$8)</f>
        <v>0</v>
      </c>
      <c r="C47" s="211">
        <f>IF(C$8=0,0,C$8/AGR_fec!C$8)</f>
        <v>0</v>
      </c>
      <c r="D47" s="211">
        <f>IF(D$8=0,0,D$8/AGR_fec!D$8)</f>
        <v>0</v>
      </c>
      <c r="E47" s="211">
        <f>IF(E$8=0,0,E$8/AGR_fec!E$8)</f>
        <v>0</v>
      </c>
      <c r="F47" s="211">
        <f>IF(F$8=0,0,F$8/AGR_fec!F$8)</f>
        <v>0</v>
      </c>
      <c r="G47" s="211">
        <f>IF(G$8=0,0,G$8/AGR_fec!G$8)</f>
        <v>0</v>
      </c>
      <c r="H47" s="211">
        <f>IF(H$8=0,0,H$8/AGR_fec!H$8)</f>
        <v>0</v>
      </c>
      <c r="I47" s="211">
        <f>IF(I$8=0,0,I$8/AGR_fec!I$8)</f>
        <v>0</v>
      </c>
      <c r="J47" s="211">
        <f>IF(J$8=0,0,J$8/AGR_fec!J$8)</f>
        <v>0</v>
      </c>
      <c r="K47" s="211">
        <f>IF(K$8=0,0,K$8/AGR_fec!K$8)</f>
        <v>0</v>
      </c>
      <c r="L47" s="211">
        <f>IF(L$8=0,0,L$8/AGR_fec!L$8)</f>
        <v>0</v>
      </c>
      <c r="M47" s="211">
        <f>IF(M$8=0,0,M$8/AGR_fec!M$8)</f>
        <v>0</v>
      </c>
      <c r="N47" s="211">
        <f>IF(N$8=0,0,N$8/AGR_fec!N$8)</f>
        <v>0</v>
      </c>
      <c r="O47" s="211">
        <f>IF(O$8=0,0,O$8/AGR_fec!O$8)</f>
        <v>0</v>
      </c>
      <c r="P47" s="211">
        <f>IF(P$8=0,0,P$8/AGR_fec!P$8)</f>
        <v>0</v>
      </c>
      <c r="Q47" s="211">
        <f>IF(Q$8=0,0,Q$8/AGR_fec!Q$8)</f>
        <v>0</v>
      </c>
    </row>
    <row r="48" spans="1:17" x14ac:dyDescent="0.25">
      <c r="A48" s="181" t="s">
        <v>159</v>
      </c>
      <c r="B48" s="210">
        <f>IF(B$9=0,0,B$9/AGR_fec!B$9)</f>
        <v>0</v>
      </c>
      <c r="C48" s="210">
        <f>IF(C$9=0,0,C$9/AGR_fec!C$9)</f>
        <v>0</v>
      </c>
      <c r="D48" s="210">
        <f>IF(D$9=0,0,D$9/AGR_fec!D$9)</f>
        <v>0</v>
      </c>
      <c r="E48" s="210">
        <f>IF(E$9=0,0,E$9/AGR_fec!E$9)</f>
        <v>0</v>
      </c>
      <c r="F48" s="210">
        <f>IF(F$9=0,0,F$9/AGR_fec!F$9)</f>
        <v>0</v>
      </c>
      <c r="G48" s="210">
        <f>IF(G$9=0,0,G$9/AGR_fec!G$9)</f>
        <v>0</v>
      </c>
      <c r="H48" s="210">
        <f>IF(H$9=0,0,H$9/AGR_fec!H$9)</f>
        <v>0</v>
      </c>
      <c r="I48" s="210">
        <f>IF(I$9=0,0,I$9/AGR_fec!I$9)</f>
        <v>0</v>
      </c>
      <c r="J48" s="210">
        <f>IF(J$9=0,0,J$9/AGR_fec!J$9)</f>
        <v>0</v>
      </c>
      <c r="K48" s="210">
        <f>IF(K$9=0,0,K$9/AGR_fec!K$9)</f>
        <v>0</v>
      </c>
      <c r="L48" s="210">
        <f>IF(L$9=0,0,L$9/AGR_fec!L$9)</f>
        <v>0</v>
      </c>
      <c r="M48" s="210">
        <f>IF(M$9=0,0,M$9/AGR_fec!M$9)</f>
        <v>0</v>
      </c>
      <c r="N48" s="210">
        <f>IF(N$9=0,0,N$9/AGR_fec!N$9)</f>
        <v>0</v>
      </c>
      <c r="O48" s="210">
        <f>IF(O$9=0,0,O$9/AGR_fec!O$9)</f>
        <v>0</v>
      </c>
      <c r="P48" s="210">
        <f>IF(P$9=0,0,P$9/AGR_fec!P$9)</f>
        <v>0</v>
      </c>
      <c r="Q48" s="210">
        <f>IF(Q$9=0,0,Q$9/AGR_fec!Q$9)</f>
        <v>0</v>
      </c>
    </row>
    <row r="49" spans="1:17" x14ac:dyDescent="0.25">
      <c r="A49" s="179" t="s">
        <v>158</v>
      </c>
      <c r="B49" s="209">
        <f>IF(B$16=0,0,B$16/AGR_fec!B$16)</f>
        <v>3.1024188000000001</v>
      </c>
      <c r="C49" s="209">
        <f>IF(C$16=0,0,C$16/AGR_fec!C$16)</f>
        <v>3.1024188000000019</v>
      </c>
      <c r="D49" s="209">
        <f>IF(D$16=0,0,D$16/AGR_fec!D$16)</f>
        <v>3.1024188000000006</v>
      </c>
      <c r="E49" s="209">
        <f>IF(E$16=0,0,E$16/AGR_fec!E$16)</f>
        <v>3.1024187999999993</v>
      </c>
      <c r="F49" s="209">
        <f>IF(F$16=0,0,F$16/AGR_fec!F$16)</f>
        <v>3.1024188000000001</v>
      </c>
      <c r="G49" s="209">
        <f>IF(G$16=0,0,G$16/AGR_fec!G$16)</f>
        <v>3.1024187999999997</v>
      </c>
      <c r="H49" s="209">
        <f>IF(H$16=0,0,H$16/AGR_fec!H$16)</f>
        <v>3.1024187999999993</v>
      </c>
      <c r="I49" s="209">
        <f>IF(I$16=0,0,I$16/AGR_fec!I$16)</f>
        <v>3.1024187999999997</v>
      </c>
      <c r="J49" s="209">
        <f>IF(J$16=0,0,J$16/AGR_fec!J$16)</f>
        <v>3.102418800000001</v>
      </c>
      <c r="K49" s="209">
        <f>IF(K$16=0,0,K$16/AGR_fec!K$16)</f>
        <v>3.1024188000000001</v>
      </c>
      <c r="L49" s="209">
        <f>IF(L$16=0,0,L$16/AGR_fec!L$16)</f>
        <v>3.1024187999999997</v>
      </c>
      <c r="M49" s="209">
        <f>IF(M$16=0,0,M$16/AGR_fec!M$16)</f>
        <v>3.1024188000000001</v>
      </c>
      <c r="N49" s="209">
        <f>IF(N$16=0,0,N$16/AGR_fec!N$16)</f>
        <v>3.1024187999999993</v>
      </c>
      <c r="O49" s="209">
        <f>IF(O$16=0,0,O$16/AGR_fec!O$16)</f>
        <v>3.1024188000000001</v>
      </c>
      <c r="P49" s="209">
        <f>IF(P$16=0,0,P$16/AGR_fec!P$16)</f>
        <v>3.1024187999999997</v>
      </c>
      <c r="Q49" s="209">
        <f>IF(Q$16=0,0,Q$16/AGR_fec!Q$16)</f>
        <v>3.1024188000000006</v>
      </c>
    </row>
    <row r="50" spans="1:17" x14ac:dyDescent="0.25">
      <c r="A50" s="179" t="s">
        <v>157</v>
      </c>
      <c r="B50" s="209">
        <f>IF(B$17=0,0,B$17/AGR_fec!B$17)</f>
        <v>2.7031837566553891</v>
      </c>
      <c r="C50" s="209">
        <f>IF(C$17=0,0,C$17/AGR_fec!C$17)</f>
        <v>2.6961937147283375</v>
      </c>
      <c r="D50" s="209">
        <f>IF(D$17=0,0,D$17/AGR_fec!D$17)</f>
        <v>2.6656747084903123</v>
      </c>
      <c r="E50" s="209">
        <f>IF(E$17=0,0,E$17/AGR_fec!E$17)</f>
        <v>2.7102412885404359</v>
      </c>
      <c r="F50" s="209">
        <f>IF(F$17=0,0,F$17/AGR_fec!F$17)</f>
        <v>2.7155461692292246</v>
      </c>
      <c r="G50" s="209">
        <f>IF(G$17=0,0,G$17/AGR_fec!G$17)</f>
        <v>2.7238387198379095</v>
      </c>
      <c r="H50" s="209">
        <f>IF(H$17=0,0,H$17/AGR_fec!H$17)</f>
        <v>2.6406811882984886</v>
      </c>
      <c r="I50" s="209">
        <f>IF(I$17=0,0,I$17/AGR_fec!I$17)</f>
        <v>2.5763248941790344</v>
      </c>
      <c r="J50" s="209">
        <f>IF(J$17=0,0,J$17/AGR_fec!J$17)</f>
        <v>2.5620919434719385</v>
      </c>
      <c r="K50" s="209">
        <f>IF(K$17=0,0,K$17/AGR_fec!K$17)</f>
        <v>2.5610267346480708</v>
      </c>
      <c r="L50" s="209">
        <f>IF(L$17=0,0,L$17/AGR_fec!L$17)</f>
        <v>2.5634905014846603</v>
      </c>
      <c r="M50" s="209">
        <f>IF(M$17=0,0,M$17/AGR_fec!M$17)</f>
        <v>2.5444453439050441</v>
      </c>
      <c r="N50" s="209">
        <f>IF(N$17=0,0,N$17/AGR_fec!N$17)</f>
        <v>2.5395892591679292</v>
      </c>
      <c r="O50" s="209">
        <f>IF(O$17=0,0,O$17/AGR_fec!O$17)</f>
        <v>2.5229142985488555</v>
      </c>
      <c r="P50" s="209">
        <f>IF(P$17=0,0,P$17/AGR_fec!P$17)</f>
        <v>2.5133453045718697</v>
      </c>
      <c r="Q50" s="209">
        <f>IF(Q$17=0,0,Q$17/AGR_fec!Q$17)</f>
        <v>2.5083675590468189</v>
      </c>
    </row>
    <row r="51" spans="1:17" x14ac:dyDescent="0.25">
      <c r="A51" s="179" t="s">
        <v>156</v>
      </c>
      <c r="B51" s="209">
        <f>IF(B$25=0,0,B$25/AGR_fec!B$25)</f>
        <v>3.1024188000000001</v>
      </c>
      <c r="C51" s="209">
        <f>IF(C$25=0,0,C$25/AGR_fec!C$25)</f>
        <v>3.1024188000000006</v>
      </c>
      <c r="D51" s="209">
        <f>IF(D$25=0,0,D$25/AGR_fec!D$25)</f>
        <v>3.1024187999999997</v>
      </c>
      <c r="E51" s="209">
        <f>IF(E$25=0,0,E$25/AGR_fec!E$25)</f>
        <v>3.1024187999999997</v>
      </c>
      <c r="F51" s="209">
        <f>IF(F$25=0,0,F$25/AGR_fec!F$25)</f>
        <v>3.1024187999999997</v>
      </c>
      <c r="G51" s="209">
        <f>IF(G$25=0,0,G$25/AGR_fec!G$25)</f>
        <v>3.1024188000000001</v>
      </c>
      <c r="H51" s="209">
        <f>IF(H$25=0,0,H$25/AGR_fec!H$25)</f>
        <v>3.1024188000000006</v>
      </c>
      <c r="I51" s="209">
        <f>IF(I$25=0,0,I$25/AGR_fec!I$25)</f>
        <v>3.102418800000001</v>
      </c>
      <c r="J51" s="209">
        <f>IF(J$25=0,0,J$25/AGR_fec!J$25)</f>
        <v>3.1024188000000001</v>
      </c>
      <c r="K51" s="209">
        <f>IF(K$25=0,0,K$25/AGR_fec!K$25)</f>
        <v>3.1024188000000001</v>
      </c>
      <c r="L51" s="209">
        <f>IF(L$25=0,0,L$25/AGR_fec!L$25)</f>
        <v>3.1024188000000001</v>
      </c>
      <c r="M51" s="209">
        <f>IF(M$25=0,0,M$25/AGR_fec!M$25)</f>
        <v>3.1024188000000015</v>
      </c>
      <c r="N51" s="209">
        <f>IF(N$25=0,0,N$25/AGR_fec!N$25)</f>
        <v>3.1024188000000006</v>
      </c>
      <c r="O51" s="209">
        <f>IF(O$25=0,0,O$25/AGR_fec!O$25)</f>
        <v>3.1024188000000006</v>
      </c>
      <c r="P51" s="209">
        <f>IF(P$25=0,0,P$25/AGR_fec!P$25)</f>
        <v>3.1024187999999997</v>
      </c>
      <c r="Q51" s="209">
        <f>IF(Q$25=0,0,Q$25/AGR_fec!Q$25)</f>
        <v>3.102418800000001</v>
      </c>
    </row>
    <row r="52" spans="1:17" x14ac:dyDescent="0.25">
      <c r="A52" s="179" t="s">
        <v>155</v>
      </c>
      <c r="B52" s="209">
        <f>IF(B$26=0,0,B$26/AGR_fec!B$26)</f>
        <v>0</v>
      </c>
      <c r="C52" s="209">
        <f>IF(C$26=0,0,C$26/AGR_fec!C$26)</f>
        <v>0</v>
      </c>
      <c r="D52" s="209">
        <f>IF(D$26=0,0,D$26/AGR_fec!D$26)</f>
        <v>0</v>
      </c>
      <c r="E52" s="209">
        <f>IF(E$26=0,0,E$26/AGR_fec!E$26)</f>
        <v>0</v>
      </c>
      <c r="F52" s="209">
        <f>IF(F$26=0,0,F$26/AGR_fec!F$26)</f>
        <v>0</v>
      </c>
      <c r="G52" s="209">
        <f>IF(G$26=0,0,G$26/AGR_fec!G$26)</f>
        <v>0</v>
      </c>
      <c r="H52" s="209">
        <f>IF(H$26=0,0,H$26/AGR_fec!H$26)</f>
        <v>0</v>
      </c>
      <c r="I52" s="209">
        <f>IF(I$26=0,0,I$26/AGR_fec!I$26)</f>
        <v>0</v>
      </c>
      <c r="J52" s="209">
        <f>IF(J$26=0,0,J$26/AGR_fec!J$26)</f>
        <v>0</v>
      </c>
      <c r="K52" s="209">
        <f>IF(K$26=0,0,K$26/AGR_fec!K$26)</f>
        <v>0</v>
      </c>
      <c r="L52" s="209">
        <f>IF(L$26=0,0,L$26/AGR_fec!L$26)</f>
        <v>0</v>
      </c>
      <c r="M52" s="209">
        <f>IF(M$26=0,0,M$26/AGR_fec!M$26)</f>
        <v>0</v>
      </c>
      <c r="N52" s="209">
        <f>IF(N$26=0,0,N$26/AGR_fec!N$26)</f>
        <v>0</v>
      </c>
      <c r="O52" s="209">
        <f>IF(O$26=0,0,O$26/AGR_fec!O$26)</f>
        <v>0</v>
      </c>
      <c r="P52" s="209">
        <f>IF(P$26=0,0,P$26/AGR_fec!P$26)</f>
        <v>0</v>
      </c>
      <c r="Q52" s="209">
        <f>IF(Q$26=0,0,Q$26/AGR_fec!Q$26)</f>
        <v>0</v>
      </c>
    </row>
    <row r="53" spans="1:17" x14ac:dyDescent="0.25">
      <c r="A53" s="177" t="s">
        <v>45</v>
      </c>
      <c r="B53" s="208">
        <f>IF(B$27=0,0,B$27/AGR_fec!B$27)</f>
        <v>0</v>
      </c>
      <c r="C53" s="208">
        <f>IF(C$27=0,0,C$27/AGR_fec!C$27)</f>
        <v>0</v>
      </c>
      <c r="D53" s="208">
        <f>IF(D$27=0,0,D$27/AGR_fec!D$27)</f>
        <v>0</v>
      </c>
      <c r="E53" s="208">
        <f>IF(E$27=0,0,E$27/AGR_fec!E$27)</f>
        <v>0</v>
      </c>
      <c r="F53" s="208">
        <f>IF(F$27=0,0,F$27/AGR_fec!F$27)</f>
        <v>0</v>
      </c>
      <c r="G53" s="208">
        <f>IF(G$27=0,0,G$27/AGR_fec!G$27)</f>
        <v>0</v>
      </c>
      <c r="H53" s="208">
        <f>IF(H$27=0,0,H$27/AGR_fec!H$27)</f>
        <v>0</v>
      </c>
      <c r="I53" s="208">
        <f>IF(I$27=0,0,I$27/AGR_fec!I$27)</f>
        <v>0</v>
      </c>
      <c r="J53" s="208">
        <f>IF(J$27=0,0,J$27/AGR_fec!J$27)</f>
        <v>0</v>
      </c>
      <c r="K53" s="208">
        <f>IF(K$27=0,0,K$27/AGR_fec!K$27)</f>
        <v>0</v>
      </c>
      <c r="L53" s="208">
        <f>IF(L$27=0,0,L$27/AGR_fec!L$27)</f>
        <v>0</v>
      </c>
      <c r="M53" s="208">
        <f>IF(M$27=0,0,M$27/AGR_fec!M$27)</f>
        <v>0</v>
      </c>
      <c r="N53" s="208">
        <f>IF(N$27=0,0,N$27/AGR_fec!N$27)</f>
        <v>0</v>
      </c>
      <c r="O53" s="208">
        <f>IF(O$27=0,0,O$27/AGR_fec!O$27)</f>
        <v>0</v>
      </c>
      <c r="P53" s="208">
        <f>IF(P$27=0,0,P$27/AGR_fec!P$27)</f>
        <v>0</v>
      </c>
      <c r="Q53" s="208">
        <f>IF(Q$27=0,0,Q$27/AGR_fec!Q$27)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107</v>
      </c>
      <c r="B3" s="98">
        <f t="shared" ref="B3:Q3" si="0">B4</f>
        <v>3648208.0337977083</v>
      </c>
      <c r="C3" s="98">
        <f t="shared" si="0"/>
        <v>3705190.0281835385</v>
      </c>
      <c r="D3" s="98">
        <f t="shared" si="0"/>
        <v>3732655.6322985259</v>
      </c>
      <c r="E3" s="98">
        <f t="shared" si="0"/>
        <v>3748528.97068833</v>
      </c>
      <c r="F3" s="98">
        <f t="shared" si="0"/>
        <v>3796534.8962743548</v>
      </c>
      <c r="G3" s="98">
        <f t="shared" si="0"/>
        <v>3832610.311217437</v>
      </c>
      <c r="H3" s="98">
        <f t="shared" si="0"/>
        <v>3928327.8808080605</v>
      </c>
      <c r="I3" s="98">
        <f t="shared" si="0"/>
        <v>4020329.2984000496</v>
      </c>
      <c r="J3" s="98">
        <f t="shared" si="0"/>
        <v>4067555.555555555</v>
      </c>
      <c r="K3" s="98">
        <f t="shared" si="0"/>
        <v>4047214.8601151467</v>
      </c>
      <c r="L3" s="98">
        <f t="shared" si="0"/>
        <v>4083439.9702279689</v>
      </c>
      <c r="M3" s="98">
        <f t="shared" si="0"/>
        <v>4077959.8903429285</v>
      </c>
      <c r="N3" s="98">
        <f t="shared" si="0"/>
        <v>4103604.2298332276</v>
      </c>
      <c r="O3" s="98">
        <f t="shared" si="0"/>
        <v>4122394.9228860051</v>
      </c>
      <c r="P3" s="98">
        <f t="shared" si="0"/>
        <v>4150195.6593738147</v>
      </c>
      <c r="Q3" s="98">
        <f t="shared" si="0"/>
        <v>4188422.5950278523</v>
      </c>
    </row>
    <row r="4" spans="1:17" ht="12.95" customHeight="1" x14ac:dyDescent="0.25">
      <c r="A4" s="90" t="s">
        <v>44</v>
      </c>
      <c r="B4" s="89">
        <f t="shared" ref="B4" si="1">SUM(B5:B14)</f>
        <v>3648208.0337977083</v>
      </c>
      <c r="C4" s="89">
        <f t="shared" ref="C4:Q4" si="2">SUM(C5:C14)</f>
        <v>3705190.0281835385</v>
      </c>
      <c r="D4" s="89">
        <f t="shared" si="2"/>
        <v>3732655.6322985259</v>
      </c>
      <c r="E4" s="89">
        <f t="shared" si="2"/>
        <v>3748528.97068833</v>
      </c>
      <c r="F4" s="89">
        <f t="shared" si="2"/>
        <v>3796534.8962743548</v>
      </c>
      <c r="G4" s="89">
        <f t="shared" si="2"/>
        <v>3832610.311217437</v>
      </c>
      <c r="H4" s="89">
        <f t="shared" si="2"/>
        <v>3928327.8808080605</v>
      </c>
      <c r="I4" s="89">
        <f t="shared" si="2"/>
        <v>4020329.2984000496</v>
      </c>
      <c r="J4" s="89">
        <f t="shared" si="2"/>
        <v>4067555.555555555</v>
      </c>
      <c r="K4" s="89">
        <f t="shared" si="2"/>
        <v>4047214.8601151467</v>
      </c>
      <c r="L4" s="89">
        <f t="shared" si="2"/>
        <v>4083439.9702279689</v>
      </c>
      <c r="M4" s="89">
        <f t="shared" si="2"/>
        <v>4077959.8903429285</v>
      </c>
      <c r="N4" s="89">
        <f t="shared" si="2"/>
        <v>4103604.2298332276</v>
      </c>
      <c r="O4" s="89">
        <f t="shared" si="2"/>
        <v>4122394.9228860051</v>
      </c>
      <c r="P4" s="89">
        <f t="shared" si="2"/>
        <v>4150195.6593738147</v>
      </c>
      <c r="Q4" s="89">
        <f t="shared" si="2"/>
        <v>4188422.5950278523</v>
      </c>
    </row>
    <row r="5" spans="1:17" ht="12" customHeight="1" x14ac:dyDescent="0.25">
      <c r="A5" s="88" t="s">
        <v>38</v>
      </c>
      <c r="B5" s="87">
        <v>62823.627476886497</v>
      </c>
      <c r="C5" s="87">
        <v>63677.763712144406</v>
      </c>
      <c r="D5" s="87">
        <v>54697.44092244011</v>
      </c>
      <c r="E5" s="87">
        <v>19847.873611438081</v>
      </c>
      <c r="F5" s="87">
        <v>14906.649411846362</v>
      </c>
      <c r="G5" s="87">
        <v>14044.610675776268</v>
      </c>
      <c r="H5" s="87">
        <v>15150.873751591542</v>
      </c>
      <c r="I5" s="87">
        <v>26370.511986874099</v>
      </c>
      <c r="J5" s="87">
        <v>27414.996937821426</v>
      </c>
      <c r="K5" s="87">
        <v>24462.254616228867</v>
      </c>
      <c r="L5" s="87">
        <v>19904.971810204406</v>
      </c>
      <c r="M5" s="87">
        <v>20995.063379203297</v>
      </c>
      <c r="N5" s="87">
        <v>21180.908357223663</v>
      </c>
      <c r="O5" s="87">
        <v>8762.3262916776112</v>
      </c>
      <c r="P5" s="87">
        <v>11283.130480468126</v>
      </c>
      <c r="Q5" s="87">
        <v>35148.246439217233</v>
      </c>
    </row>
    <row r="6" spans="1:17" ht="12" customHeight="1" x14ac:dyDescent="0.25">
      <c r="A6" s="88" t="s">
        <v>66</v>
      </c>
      <c r="B6" s="87">
        <v>0</v>
      </c>
      <c r="C6" s="87">
        <v>0</v>
      </c>
      <c r="D6" s="87">
        <v>0</v>
      </c>
      <c r="E6" s="87">
        <v>0</v>
      </c>
      <c r="F6" s="87">
        <v>0</v>
      </c>
      <c r="G6" s="87">
        <v>0</v>
      </c>
      <c r="H6" s="87">
        <v>0</v>
      </c>
      <c r="I6" s="87">
        <v>0</v>
      </c>
      <c r="J6" s="87">
        <v>0</v>
      </c>
      <c r="K6" s="87">
        <v>0</v>
      </c>
      <c r="L6" s="87">
        <v>0</v>
      </c>
      <c r="M6" s="87">
        <v>0</v>
      </c>
      <c r="N6" s="87">
        <v>0</v>
      </c>
      <c r="O6" s="87">
        <v>0</v>
      </c>
      <c r="P6" s="87">
        <v>0</v>
      </c>
      <c r="Q6" s="87">
        <v>0</v>
      </c>
    </row>
    <row r="7" spans="1:17" ht="12" customHeight="1" x14ac:dyDescent="0.25">
      <c r="A7" s="88" t="s">
        <v>99</v>
      </c>
      <c r="B7" s="87">
        <v>1754749.9721946132</v>
      </c>
      <c r="C7" s="87">
        <v>1923232.05360243</v>
      </c>
      <c r="D7" s="87">
        <v>1733480.4879688337</v>
      </c>
      <c r="E7" s="87">
        <v>1513233.4763719293</v>
      </c>
      <c r="F7" s="87">
        <v>1497565.6931761554</v>
      </c>
      <c r="G7" s="87">
        <v>1496063.661261729</v>
      </c>
      <c r="H7" s="87">
        <v>1481076.1962189826</v>
      </c>
      <c r="I7" s="87">
        <v>1385137.7280939384</v>
      </c>
      <c r="J7" s="87">
        <v>1550261.432409497</v>
      </c>
      <c r="K7" s="87">
        <v>1537181.4703892842</v>
      </c>
      <c r="L7" s="87">
        <v>1429773.8033269739</v>
      </c>
      <c r="M7" s="87">
        <v>1447043.3401201353</v>
      </c>
      <c r="N7" s="87">
        <v>1450178.5170831438</v>
      </c>
      <c r="O7" s="87">
        <v>1447649.2806186371</v>
      </c>
      <c r="P7" s="87">
        <v>1444108.7112858286</v>
      </c>
      <c r="Q7" s="87">
        <v>1286784.0817025199</v>
      </c>
    </row>
    <row r="8" spans="1:17" ht="12" customHeight="1" x14ac:dyDescent="0.25">
      <c r="A8" s="88" t="s">
        <v>101</v>
      </c>
      <c r="B8" s="87">
        <v>555.37166939665235</v>
      </c>
      <c r="C8" s="87">
        <v>696.98575409895182</v>
      </c>
      <c r="D8" s="87">
        <v>862.7246349426191</v>
      </c>
      <c r="E8" s="87">
        <v>1044.2894178410411</v>
      </c>
      <c r="F8" s="87">
        <v>1303.9344001702445</v>
      </c>
      <c r="G8" s="87">
        <v>1632.1283114570442</v>
      </c>
      <c r="H8" s="87">
        <v>2053.2580159885979</v>
      </c>
      <c r="I8" s="87">
        <v>2565.2443079749128</v>
      </c>
      <c r="J8" s="87">
        <v>3209.6206671788054</v>
      </c>
      <c r="K8" s="87">
        <v>3990.2391289808729</v>
      </c>
      <c r="L8" s="87">
        <v>4906.4131269660102</v>
      </c>
      <c r="M8" s="87">
        <v>6204.8903767761576</v>
      </c>
      <c r="N8" s="87">
        <v>7710.7757028666538</v>
      </c>
      <c r="O8" s="87">
        <v>9731.3599262139451</v>
      </c>
      <c r="P8" s="87">
        <v>12191.235298560594</v>
      </c>
      <c r="Q8" s="87">
        <v>15215.370505279236</v>
      </c>
    </row>
    <row r="9" spans="1:17" ht="12" customHeight="1" x14ac:dyDescent="0.25">
      <c r="A9" s="88" t="s">
        <v>106</v>
      </c>
      <c r="B9" s="87">
        <v>1773905.9093131276</v>
      </c>
      <c r="C9" s="87">
        <v>1711784.1169979712</v>
      </c>
      <c r="D9" s="87">
        <v>1749397.6983873134</v>
      </c>
      <c r="E9" s="87">
        <v>1295844.8366637586</v>
      </c>
      <c r="F9" s="87">
        <v>1358030.0192065358</v>
      </c>
      <c r="G9" s="87">
        <v>1469850.0880281494</v>
      </c>
      <c r="H9" s="87">
        <v>1604344.6966454831</v>
      </c>
      <c r="I9" s="87">
        <v>1911145.6620172251</v>
      </c>
      <c r="J9" s="87">
        <v>1746116.2361755404</v>
      </c>
      <c r="K9" s="87">
        <v>1660812.6427957234</v>
      </c>
      <c r="L9" s="87">
        <v>1653864.8758153105</v>
      </c>
      <c r="M9" s="87">
        <v>1755671.0969272023</v>
      </c>
      <c r="N9" s="87">
        <v>1706493.2690398931</v>
      </c>
      <c r="O9" s="87">
        <v>2032468.3419002276</v>
      </c>
      <c r="P9" s="87">
        <v>1981433.3396616639</v>
      </c>
      <c r="Q9" s="87">
        <v>1900406.8786978864</v>
      </c>
    </row>
    <row r="10" spans="1:17" ht="12" customHeight="1" x14ac:dyDescent="0.25">
      <c r="A10" s="88" t="s">
        <v>34</v>
      </c>
      <c r="B10" s="87">
        <v>0</v>
      </c>
      <c r="C10" s="87">
        <v>0</v>
      </c>
      <c r="D10" s="87">
        <v>0</v>
      </c>
      <c r="E10" s="87">
        <v>22391.783812675803</v>
      </c>
      <c r="F10" s="87">
        <v>32871.211043952717</v>
      </c>
      <c r="G10" s="87">
        <v>27479.307171345557</v>
      </c>
      <c r="H10" s="87">
        <v>33760.947006721974</v>
      </c>
      <c r="I10" s="87">
        <v>36872.776085014433</v>
      </c>
      <c r="J10" s="87">
        <v>29294.312080548119</v>
      </c>
      <c r="K10" s="87">
        <v>28961.98919298359</v>
      </c>
      <c r="L10" s="87">
        <v>28914.227756601929</v>
      </c>
      <c r="M10" s="87">
        <v>28607.847155875406</v>
      </c>
      <c r="N10" s="87">
        <v>28385.243276254663</v>
      </c>
      <c r="O10" s="87">
        <v>20938.016634367428</v>
      </c>
      <c r="P10" s="87">
        <v>161197.07416603123</v>
      </c>
      <c r="Q10" s="87">
        <v>262326.74990861712</v>
      </c>
    </row>
    <row r="11" spans="1:17" ht="12" customHeight="1" x14ac:dyDescent="0.25">
      <c r="A11" s="88" t="s">
        <v>61</v>
      </c>
      <c r="B11" s="87">
        <v>0</v>
      </c>
      <c r="C11" s="87">
        <v>0</v>
      </c>
      <c r="D11" s="87">
        <v>0</v>
      </c>
      <c r="E11" s="87">
        <v>8925.6946817291791</v>
      </c>
      <c r="F11" s="87">
        <v>9019.2087483922496</v>
      </c>
      <c r="G11" s="87">
        <v>9546.8616023585146</v>
      </c>
      <c r="H11" s="87">
        <v>9590.9805918454986</v>
      </c>
      <c r="I11" s="87">
        <v>11223.20309484371</v>
      </c>
      <c r="J11" s="87">
        <v>11276.089946767759</v>
      </c>
      <c r="K11" s="87">
        <v>11338.537340047042</v>
      </c>
      <c r="L11" s="87">
        <v>11342.009711984045</v>
      </c>
      <c r="M11" s="87">
        <v>13120.43483427954</v>
      </c>
      <c r="N11" s="87">
        <v>13272.172819065119</v>
      </c>
      <c r="O11" s="87">
        <v>13363.683432281156</v>
      </c>
      <c r="P11" s="87">
        <v>13868.092385996073</v>
      </c>
      <c r="Q11" s="87">
        <v>12945.704777309906</v>
      </c>
    </row>
    <row r="12" spans="1:17" ht="12" customHeight="1" x14ac:dyDescent="0.25">
      <c r="A12" s="88" t="s">
        <v>42</v>
      </c>
      <c r="B12" s="87">
        <v>0</v>
      </c>
      <c r="C12" s="87">
        <v>0</v>
      </c>
      <c r="D12" s="87">
        <v>0</v>
      </c>
      <c r="E12" s="87">
        <v>549068.38037410961</v>
      </c>
      <c r="F12" s="87">
        <v>596381.21848654165</v>
      </c>
      <c r="G12" s="87">
        <v>601755.04014020006</v>
      </c>
      <c r="H12" s="87">
        <v>610926.24597734481</v>
      </c>
      <c r="I12" s="87">
        <v>623062.12734377838</v>
      </c>
      <c r="J12" s="87">
        <v>625890.348258293</v>
      </c>
      <c r="K12" s="87">
        <v>628849.07105129142</v>
      </c>
      <c r="L12" s="87">
        <v>647530.17569962842</v>
      </c>
      <c r="M12" s="87">
        <v>610280.17137986876</v>
      </c>
      <c r="N12" s="87">
        <v>609259.67359130108</v>
      </c>
      <c r="O12" s="87">
        <v>348456.66434512648</v>
      </c>
      <c r="P12" s="87">
        <v>343741.77374137304</v>
      </c>
      <c r="Q12" s="87">
        <v>327965.66803254921</v>
      </c>
    </row>
    <row r="13" spans="1:17" ht="12" customHeight="1" x14ac:dyDescent="0.25">
      <c r="A13" s="88" t="s">
        <v>105</v>
      </c>
      <c r="B13" s="87">
        <v>1584.2266456766113</v>
      </c>
      <c r="C13" s="87">
        <v>2112.3505926945959</v>
      </c>
      <c r="D13" s="87">
        <v>6668.3513078270798</v>
      </c>
      <c r="E13" s="87">
        <v>13495.508913648473</v>
      </c>
      <c r="F13" s="87">
        <v>14793.314016314471</v>
      </c>
      <c r="G13" s="87">
        <v>17748.583909991077</v>
      </c>
      <c r="H13" s="87">
        <v>17895.473548545255</v>
      </c>
      <c r="I13" s="87">
        <v>18042.747574101359</v>
      </c>
      <c r="J13" s="87">
        <v>23191.482922933526</v>
      </c>
      <c r="K13" s="87">
        <v>38652.723565559936</v>
      </c>
      <c r="L13" s="87">
        <v>65007.736734462967</v>
      </c>
      <c r="M13" s="87">
        <v>76316.466921084488</v>
      </c>
      <c r="N13" s="87">
        <v>90769.552467629343</v>
      </c>
      <c r="O13" s="87">
        <v>102943.35656627831</v>
      </c>
      <c r="P13" s="87">
        <v>139078.66567057863</v>
      </c>
      <c r="Q13" s="87">
        <v>162361.07295407137</v>
      </c>
    </row>
    <row r="14" spans="1:17" ht="12" customHeight="1" x14ac:dyDescent="0.25">
      <c r="A14" s="51" t="s">
        <v>104</v>
      </c>
      <c r="B14" s="94">
        <v>54588.926498008048</v>
      </c>
      <c r="C14" s="94">
        <v>3686.7575241991976</v>
      </c>
      <c r="D14" s="94">
        <v>187548.92907716919</v>
      </c>
      <c r="E14" s="94">
        <v>324677.12684120052</v>
      </c>
      <c r="F14" s="94">
        <v>271663.64778444561</v>
      </c>
      <c r="G14" s="94">
        <v>194490.03011642964</v>
      </c>
      <c r="H14" s="94">
        <v>153529.20905155697</v>
      </c>
      <c r="I14" s="94">
        <v>5909.2978962991292</v>
      </c>
      <c r="J14" s="94">
        <v>50901.036156975126</v>
      </c>
      <c r="K14" s="94">
        <v>112965.9320350482</v>
      </c>
      <c r="L14" s="94">
        <v>222195.75624583641</v>
      </c>
      <c r="M14" s="94">
        <v>119720.57924850288</v>
      </c>
      <c r="N14" s="94">
        <v>176354.1174958495</v>
      </c>
      <c r="O14" s="94">
        <v>138081.89317119526</v>
      </c>
      <c r="P14" s="94">
        <v>43293.636683314384</v>
      </c>
      <c r="Q14" s="94">
        <v>185268.82201040149</v>
      </c>
    </row>
    <row r="15" spans="1:17" ht="12" hidden="1" customHeight="1" x14ac:dyDescent="0.25">
      <c r="A15" s="97" t="s">
        <v>103</v>
      </c>
      <c r="B15" s="96">
        <f t="shared" ref="B15" si="3">SUM(B5:B12)</f>
        <v>3592034.880654024</v>
      </c>
      <c r="C15" s="96">
        <f t="shared" ref="C15:Q15" si="4">SUM(C5:C12)</f>
        <v>3699390.9200666444</v>
      </c>
      <c r="D15" s="96">
        <f t="shared" si="4"/>
        <v>3538438.3519135294</v>
      </c>
      <c r="E15" s="96">
        <f t="shared" si="4"/>
        <v>3410356.3349334812</v>
      </c>
      <c r="F15" s="96">
        <f t="shared" si="4"/>
        <v>3510077.9344735947</v>
      </c>
      <c r="G15" s="96">
        <f t="shared" si="4"/>
        <v>3620371.6971910163</v>
      </c>
      <c r="H15" s="96">
        <f t="shared" si="4"/>
        <v>3756903.1982079586</v>
      </c>
      <c r="I15" s="96">
        <f t="shared" si="4"/>
        <v>3996377.2529296493</v>
      </c>
      <c r="J15" s="96">
        <f t="shared" si="4"/>
        <v>3993463.0364756463</v>
      </c>
      <c r="K15" s="96">
        <f t="shared" si="4"/>
        <v>3895596.2045145389</v>
      </c>
      <c r="L15" s="96">
        <f t="shared" si="4"/>
        <v>3796236.4772476694</v>
      </c>
      <c r="M15" s="96">
        <f t="shared" si="4"/>
        <v>3881922.8441733411</v>
      </c>
      <c r="N15" s="96">
        <f t="shared" si="4"/>
        <v>3836480.5598697485</v>
      </c>
      <c r="O15" s="96">
        <f t="shared" si="4"/>
        <v>3881369.6731485315</v>
      </c>
      <c r="P15" s="96">
        <f t="shared" si="4"/>
        <v>3967823.3570199213</v>
      </c>
      <c r="Q15" s="96">
        <f t="shared" si="4"/>
        <v>3840792.7000633795</v>
      </c>
    </row>
    <row r="16" spans="1:17" ht="12.95" customHeight="1" x14ac:dyDescent="0.25">
      <c r="A16" s="90" t="s">
        <v>102</v>
      </c>
      <c r="B16" s="89">
        <f t="shared" ref="B16" si="5">SUM(B17:B18)</f>
        <v>381655.35999706778</v>
      </c>
      <c r="C16" s="89">
        <f t="shared" ref="C16:Q16" si="6">SUM(C17:C18)</f>
        <v>413164.47582848388</v>
      </c>
      <c r="D16" s="89">
        <f t="shared" si="6"/>
        <v>450715.48912507686</v>
      </c>
      <c r="E16" s="89">
        <f t="shared" si="6"/>
        <v>480715.64325623447</v>
      </c>
      <c r="F16" s="89">
        <f t="shared" si="6"/>
        <v>521287.28482523037</v>
      </c>
      <c r="G16" s="89">
        <f t="shared" si="6"/>
        <v>564297.45402854367</v>
      </c>
      <c r="H16" s="89">
        <f t="shared" si="6"/>
        <v>619605.46994562715</v>
      </c>
      <c r="I16" s="89">
        <f t="shared" si="6"/>
        <v>693169.59583755559</v>
      </c>
      <c r="J16" s="89">
        <f t="shared" si="6"/>
        <v>741821.35332609899</v>
      </c>
      <c r="K16" s="89">
        <f t="shared" si="6"/>
        <v>799358.06807267095</v>
      </c>
      <c r="L16" s="89">
        <f t="shared" si="6"/>
        <v>856082.26154918608</v>
      </c>
      <c r="M16" s="89">
        <f t="shared" si="6"/>
        <v>895497.03175915603</v>
      </c>
      <c r="N16" s="89">
        <f t="shared" si="6"/>
        <v>911323.64134865114</v>
      </c>
      <c r="O16" s="89">
        <f t="shared" si="6"/>
        <v>928678.82494918001</v>
      </c>
      <c r="P16" s="89">
        <f t="shared" si="6"/>
        <v>964405.39643881179</v>
      </c>
      <c r="Q16" s="89">
        <f t="shared" si="6"/>
        <v>1007821.7676549617</v>
      </c>
    </row>
    <row r="17" spans="1:17" ht="12.95" customHeight="1" x14ac:dyDescent="0.25">
      <c r="A17" s="88" t="s">
        <v>101</v>
      </c>
      <c r="B17" s="95">
        <v>2545.3599970677078</v>
      </c>
      <c r="C17" s="95">
        <v>2609.4758284837781</v>
      </c>
      <c r="D17" s="95">
        <v>2676.4891250769383</v>
      </c>
      <c r="E17" s="95">
        <v>3126.6432562343407</v>
      </c>
      <c r="F17" s="95">
        <v>3660.2848252304402</v>
      </c>
      <c r="G17" s="95">
        <v>4321.4540285437688</v>
      </c>
      <c r="H17" s="95">
        <v>4801.4699456272783</v>
      </c>
      <c r="I17" s="95">
        <v>6791.5958375550972</v>
      </c>
      <c r="J17" s="95">
        <v>8010.353326099158</v>
      </c>
      <c r="K17" s="95">
        <v>9266.0680726705796</v>
      </c>
      <c r="L17" s="95">
        <v>11442.261549185949</v>
      </c>
      <c r="M17" s="95">
        <v>12031.031759155994</v>
      </c>
      <c r="N17" s="95">
        <v>13515.641348651096</v>
      </c>
      <c r="O17" s="95">
        <v>16055.824949179729</v>
      </c>
      <c r="P17" s="95">
        <v>20278.3964388118</v>
      </c>
      <c r="Q17" s="95">
        <v>27023.767654961761</v>
      </c>
    </row>
    <row r="18" spans="1:17" ht="12" customHeight="1" x14ac:dyDescent="0.25">
      <c r="A18" s="88" t="s">
        <v>100</v>
      </c>
      <c r="B18" s="95">
        <v>379110.00000000006</v>
      </c>
      <c r="C18" s="95">
        <v>410555.00000000012</v>
      </c>
      <c r="D18" s="95">
        <v>448038.99999999994</v>
      </c>
      <c r="E18" s="95">
        <v>477589.00000000012</v>
      </c>
      <c r="F18" s="95">
        <v>517626.99999999994</v>
      </c>
      <c r="G18" s="95">
        <v>559975.99999999988</v>
      </c>
      <c r="H18" s="95">
        <v>614803.99999999988</v>
      </c>
      <c r="I18" s="95">
        <v>686378.00000000047</v>
      </c>
      <c r="J18" s="95">
        <v>733810.99999999988</v>
      </c>
      <c r="K18" s="95">
        <v>790092.00000000035</v>
      </c>
      <c r="L18" s="95">
        <v>844640.00000000012</v>
      </c>
      <c r="M18" s="95">
        <v>883466</v>
      </c>
      <c r="N18" s="95">
        <v>897808</v>
      </c>
      <c r="O18" s="95">
        <v>912623.00000000023</v>
      </c>
      <c r="P18" s="95">
        <v>944127</v>
      </c>
      <c r="Q18" s="95">
        <v>980797.99999999988</v>
      </c>
    </row>
    <row r="19" spans="1:17" ht="12.95" customHeight="1" x14ac:dyDescent="0.25">
      <c r="A19" s="90" t="s">
        <v>47</v>
      </c>
      <c r="B19" s="89">
        <f t="shared" ref="B19" si="7">SUM(B20:B26)</f>
        <v>3648208.0337977079</v>
      </c>
      <c r="C19" s="89">
        <f t="shared" ref="C19:Q19" si="8">SUM(C20:C26)</f>
        <v>3705190.0281835385</v>
      </c>
      <c r="D19" s="89">
        <f t="shared" si="8"/>
        <v>3732655.6322985264</v>
      </c>
      <c r="E19" s="89">
        <f t="shared" si="8"/>
        <v>3748528.9706883305</v>
      </c>
      <c r="F19" s="89">
        <f t="shared" si="8"/>
        <v>3796534.8962743543</v>
      </c>
      <c r="G19" s="89">
        <f t="shared" si="8"/>
        <v>3832610.3112174366</v>
      </c>
      <c r="H19" s="89">
        <f t="shared" si="8"/>
        <v>3928327.880808061</v>
      </c>
      <c r="I19" s="89">
        <f t="shared" si="8"/>
        <v>4020329.2984000505</v>
      </c>
      <c r="J19" s="89">
        <f t="shared" si="8"/>
        <v>4067555.5555555555</v>
      </c>
      <c r="K19" s="89">
        <f t="shared" si="8"/>
        <v>4047214.8601151481</v>
      </c>
      <c r="L19" s="89">
        <f t="shared" si="8"/>
        <v>4083439.9702279684</v>
      </c>
      <c r="M19" s="89">
        <f t="shared" si="8"/>
        <v>4077959.8903429275</v>
      </c>
      <c r="N19" s="89">
        <f t="shared" si="8"/>
        <v>4103604.2298332271</v>
      </c>
      <c r="O19" s="89">
        <f t="shared" si="8"/>
        <v>4122394.9228860051</v>
      </c>
      <c r="P19" s="89">
        <f t="shared" si="8"/>
        <v>4150195.6593738142</v>
      </c>
      <c r="Q19" s="89">
        <f t="shared" si="8"/>
        <v>4188422.5950278533</v>
      </c>
    </row>
    <row r="20" spans="1:17" ht="12" customHeight="1" x14ac:dyDescent="0.25">
      <c r="A20" s="88" t="s">
        <v>38</v>
      </c>
      <c r="B20" s="87">
        <v>0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 s="87">
        <v>0</v>
      </c>
      <c r="I20" s="87">
        <v>0</v>
      </c>
      <c r="J20" s="87">
        <v>0</v>
      </c>
      <c r="K20" s="87">
        <v>0</v>
      </c>
      <c r="L20" s="87">
        <v>0</v>
      </c>
      <c r="M20" s="87">
        <v>0</v>
      </c>
      <c r="N20" s="87">
        <v>0</v>
      </c>
      <c r="O20" s="87">
        <v>0</v>
      </c>
      <c r="P20" s="87">
        <v>0</v>
      </c>
      <c r="Q20" s="87">
        <v>0</v>
      </c>
    </row>
    <row r="21" spans="1:17" s="28" customFormat="1" ht="12" customHeight="1" x14ac:dyDescent="0.25">
      <c r="A21" s="88" t="s">
        <v>66</v>
      </c>
      <c r="B21" s="87">
        <v>47626.168866830478</v>
      </c>
      <c r="C21" s="87">
        <v>57925.533886418569</v>
      </c>
      <c r="D21" s="87">
        <v>85514.563472526148</v>
      </c>
      <c r="E21" s="87">
        <v>98113.467620069059</v>
      </c>
      <c r="F21" s="87">
        <v>128039.61141944941</v>
      </c>
      <c r="G21" s="87">
        <v>153416.06056534484</v>
      </c>
      <c r="H21" s="87">
        <v>166564.23672382624</v>
      </c>
      <c r="I21" s="87">
        <v>161622.94125668315</v>
      </c>
      <c r="J21" s="87">
        <v>155513.91902513491</v>
      </c>
      <c r="K21" s="87">
        <v>147088.6719766896</v>
      </c>
      <c r="L21" s="87">
        <v>140006.30588546116</v>
      </c>
      <c r="M21" s="87">
        <v>138176.79515801524</v>
      </c>
      <c r="N21" s="87">
        <v>128211.9063329502</v>
      </c>
      <c r="O21" s="87">
        <v>113289.55462241473</v>
      </c>
      <c r="P21" s="87">
        <v>112511.87789119502</v>
      </c>
      <c r="Q21" s="87">
        <v>108733.95813779968</v>
      </c>
    </row>
    <row r="22" spans="1:17" ht="12" customHeight="1" x14ac:dyDescent="0.25">
      <c r="A22" s="88" t="s">
        <v>99</v>
      </c>
      <c r="B22" s="87">
        <v>1497551.6843651528</v>
      </c>
      <c r="C22" s="87">
        <v>1545558.9946693184</v>
      </c>
      <c r="D22" s="87">
        <v>1554357.5457473041</v>
      </c>
      <c r="E22" s="87">
        <v>1471179.9582273248</v>
      </c>
      <c r="F22" s="87">
        <v>1411151.8324719127</v>
      </c>
      <c r="G22" s="87">
        <v>1418645.3575876276</v>
      </c>
      <c r="H22" s="87">
        <v>1396306.2043613747</v>
      </c>
      <c r="I22" s="87">
        <v>1377484.3316233621</v>
      </c>
      <c r="J22" s="87">
        <v>1377140.3553017059</v>
      </c>
      <c r="K22" s="87">
        <v>1350220.3548928984</v>
      </c>
      <c r="L22" s="87">
        <v>1326824.7189481372</v>
      </c>
      <c r="M22" s="87">
        <v>1325285.1982244635</v>
      </c>
      <c r="N22" s="87">
        <v>1307853.7614443628</v>
      </c>
      <c r="O22" s="87">
        <v>1302948.3113776736</v>
      </c>
      <c r="P22" s="87">
        <v>1302192.7824582905</v>
      </c>
      <c r="Q22" s="87">
        <v>1282210.7920942977</v>
      </c>
    </row>
    <row r="23" spans="1:17" ht="12" customHeight="1" x14ac:dyDescent="0.25">
      <c r="A23" s="88" t="s">
        <v>98</v>
      </c>
      <c r="B23" s="87">
        <v>1190859.9383462141</v>
      </c>
      <c r="C23" s="87">
        <v>1273113.909945298</v>
      </c>
      <c r="D23" s="87">
        <v>1287338.787343662</v>
      </c>
      <c r="E23" s="87">
        <v>1239652.8258476651</v>
      </c>
      <c r="F23" s="87">
        <v>1174185.4243308136</v>
      </c>
      <c r="G23" s="87">
        <v>1203485.5265659036</v>
      </c>
      <c r="H23" s="87">
        <v>1265693.0737213797</v>
      </c>
      <c r="I23" s="87">
        <v>1274391.7752473895</v>
      </c>
      <c r="J23" s="87">
        <v>1280601.030529849</v>
      </c>
      <c r="K23" s="87">
        <v>1293122.0117927785</v>
      </c>
      <c r="L23" s="87">
        <v>1332440.5911606518</v>
      </c>
      <c r="M23" s="87">
        <v>1336957.2598217393</v>
      </c>
      <c r="N23" s="87">
        <v>1342115.3556481141</v>
      </c>
      <c r="O23" s="87">
        <v>1347343.237942043</v>
      </c>
      <c r="P23" s="87">
        <v>1615270.2965500806</v>
      </c>
      <c r="Q23" s="87">
        <v>1691310.8413610775</v>
      </c>
    </row>
    <row r="24" spans="1:17" ht="12" customHeight="1" x14ac:dyDescent="0.25">
      <c r="A24" s="88" t="s">
        <v>34</v>
      </c>
      <c r="B24" s="87">
        <v>0</v>
      </c>
      <c r="C24" s="87">
        <v>0</v>
      </c>
      <c r="D24" s="87">
        <v>0</v>
      </c>
      <c r="E24" s="87">
        <v>0</v>
      </c>
      <c r="F24" s="87">
        <v>0</v>
      </c>
      <c r="G24" s="87">
        <v>0</v>
      </c>
      <c r="H24" s="87">
        <v>0</v>
      </c>
      <c r="I24" s="87">
        <v>0</v>
      </c>
      <c r="J24" s="87">
        <v>0</v>
      </c>
      <c r="K24" s="87">
        <v>0</v>
      </c>
      <c r="L24" s="87">
        <v>0</v>
      </c>
      <c r="M24" s="87">
        <v>0</v>
      </c>
      <c r="N24" s="87">
        <v>0</v>
      </c>
      <c r="O24" s="87">
        <v>0</v>
      </c>
      <c r="P24" s="87">
        <v>0</v>
      </c>
      <c r="Q24" s="87">
        <v>0</v>
      </c>
    </row>
    <row r="25" spans="1:17" ht="12" customHeight="1" x14ac:dyDescent="0.25">
      <c r="A25" s="88" t="s">
        <v>42</v>
      </c>
      <c r="B25" s="87">
        <v>0</v>
      </c>
      <c r="C25" s="87">
        <v>0</v>
      </c>
      <c r="D25" s="87">
        <v>0</v>
      </c>
      <c r="E25" s="87">
        <v>478560.25714999955</v>
      </c>
      <c r="F25" s="87">
        <v>492522.67107986647</v>
      </c>
      <c r="G25" s="87">
        <v>503511.21984746342</v>
      </c>
      <c r="H25" s="87">
        <v>504178.1529154618</v>
      </c>
      <c r="I25" s="87">
        <v>509478.21311974898</v>
      </c>
      <c r="J25" s="87">
        <v>509761.45341419656</v>
      </c>
      <c r="K25" s="87">
        <v>510353.19279545831</v>
      </c>
      <c r="L25" s="87">
        <v>512303.70283236628</v>
      </c>
      <c r="M25" s="87">
        <v>516908.40798595548</v>
      </c>
      <c r="N25" s="87">
        <v>508058.05436551501</v>
      </c>
      <c r="O25" s="87">
        <v>330722.49134368653</v>
      </c>
      <c r="P25" s="87">
        <v>329491.80211773404</v>
      </c>
      <c r="Q25" s="87">
        <v>317634.44763367501</v>
      </c>
    </row>
    <row r="26" spans="1:17" ht="12" customHeight="1" x14ac:dyDescent="0.25">
      <c r="A26" s="88" t="s">
        <v>30</v>
      </c>
      <c r="B26" s="94">
        <v>912170.24221951049</v>
      </c>
      <c r="C26" s="94">
        <v>828591.58968250337</v>
      </c>
      <c r="D26" s="94">
        <v>805444.73573503422</v>
      </c>
      <c r="E26" s="94">
        <v>461022.46184327168</v>
      </c>
      <c r="F26" s="94">
        <v>590635.35697231232</v>
      </c>
      <c r="G26" s="94">
        <v>553552.14665109722</v>
      </c>
      <c r="H26" s="94">
        <v>595586.21308601846</v>
      </c>
      <c r="I26" s="94">
        <v>697352.03715286672</v>
      </c>
      <c r="J26" s="94">
        <v>744538.79728466913</v>
      </c>
      <c r="K26" s="94">
        <v>746430.62865732319</v>
      </c>
      <c r="L26" s="94">
        <v>771864.65140135167</v>
      </c>
      <c r="M26" s="94">
        <v>760632.22915275418</v>
      </c>
      <c r="N26" s="94">
        <v>817365.15204228496</v>
      </c>
      <c r="O26" s="94">
        <v>1028091.3276001872</v>
      </c>
      <c r="P26" s="94">
        <v>790728.90035651415</v>
      </c>
      <c r="Q26" s="94">
        <v>788532.55580100324</v>
      </c>
    </row>
    <row r="27" spans="1:17" ht="12" customHeight="1" x14ac:dyDescent="0.25">
      <c r="A27" s="93" t="s">
        <v>33</v>
      </c>
      <c r="B27" s="92">
        <v>78509.043588968096</v>
      </c>
      <c r="C27" s="92">
        <v>81920.499935679909</v>
      </c>
      <c r="D27" s="92">
        <v>82658.043433142739</v>
      </c>
      <c r="E27" s="92">
        <v>83352.790477943505</v>
      </c>
      <c r="F27" s="92">
        <v>88697.265967774438</v>
      </c>
      <c r="G27" s="92">
        <v>113886.92594139295</v>
      </c>
      <c r="H27" s="92">
        <v>117180.8603474804</v>
      </c>
      <c r="I27" s="92">
        <v>146674.96352271098</v>
      </c>
      <c r="J27" s="92">
        <v>151553.22446407037</v>
      </c>
      <c r="K27" s="92">
        <v>160874.43260182539</v>
      </c>
      <c r="L27" s="92">
        <v>188089.11793547188</v>
      </c>
      <c r="M27" s="92">
        <v>189528.88795823284</v>
      </c>
      <c r="N27" s="92">
        <v>192460.40079823762</v>
      </c>
      <c r="O27" s="92">
        <v>196300.65957467631</v>
      </c>
      <c r="P27" s="92">
        <v>204127.7851734875</v>
      </c>
      <c r="Q27" s="92">
        <v>210413.26955111054</v>
      </c>
    </row>
    <row r="28" spans="1:17" ht="12" hidden="1" customHeight="1" x14ac:dyDescent="0.25">
      <c r="A28" s="91" t="s">
        <v>33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</row>
    <row r="29" spans="1:17" ht="12.95" customHeight="1" x14ac:dyDescent="0.25">
      <c r="A29" s="90" t="s">
        <v>46</v>
      </c>
      <c r="B29" s="89">
        <f t="shared" ref="B29" si="9">SUM(B30:B33)</f>
        <v>3648208.0337977088</v>
      </c>
      <c r="C29" s="89">
        <f t="shared" ref="C29:Q29" si="10">SUM(C30:C33)</f>
        <v>3705190.0281835394</v>
      </c>
      <c r="D29" s="89">
        <f t="shared" si="10"/>
        <v>3732655.6322985254</v>
      </c>
      <c r="E29" s="89">
        <f t="shared" si="10"/>
        <v>3748528.97068833</v>
      </c>
      <c r="F29" s="89">
        <f t="shared" si="10"/>
        <v>3796534.8962743543</v>
      </c>
      <c r="G29" s="89">
        <f t="shared" si="10"/>
        <v>3832610.3112174356</v>
      </c>
      <c r="H29" s="89">
        <f t="shared" si="10"/>
        <v>3928327.8808080619</v>
      </c>
      <c r="I29" s="89">
        <f t="shared" si="10"/>
        <v>4020329.29840005</v>
      </c>
      <c r="J29" s="89">
        <f t="shared" si="10"/>
        <v>4067555.555555556</v>
      </c>
      <c r="K29" s="89">
        <f t="shared" si="10"/>
        <v>4047214.8601151481</v>
      </c>
      <c r="L29" s="89">
        <f t="shared" si="10"/>
        <v>4083439.9702279689</v>
      </c>
      <c r="M29" s="89">
        <f t="shared" si="10"/>
        <v>4077959.890342928</v>
      </c>
      <c r="N29" s="89">
        <f t="shared" si="10"/>
        <v>4103604.2298332276</v>
      </c>
      <c r="O29" s="89">
        <f t="shared" si="10"/>
        <v>4122394.922886007</v>
      </c>
      <c r="P29" s="89">
        <f t="shared" si="10"/>
        <v>4150195.6593738152</v>
      </c>
      <c r="Q29" s="89">
        <f t="shared" si="10"/>
        <v>4188422.5950278537</v>
      </c>
    </row>
    <row r="30" spans="1:17" ht="12" customHeight="1" x14ac:dyDescent="0.25">
      <c r="A30" s="88" t="s">
        <v>66</v>
      </c>
      <c r="B30" s="87">
        <v>139855.05439673635</v>
      </c>
      <c r="C30" s="87">
        <v>138844.91109839326</v>
      </c>
      <c r="D30" s="87">
        <v>99513.903728906211</v>
      </c>
      <c r="E30" s="87">
        <v>214836.33930605405</v>
      </c>
      <c r="F30" s="87">
        <v>233954.96173776654</v>
      </c>
      <c r="G30" s="87">
        <v>250836.59985886465</v>
      </c>
      <c r="H30" s="87">
        <v>239506.75654362078</v>
      </c>
      <c r="I30" s="87">
        <v>236727.26589912537</v>
      </c>
      <c r="J30" s="87">
        <v>236552.13982113136</v>
      </c>
      <c r="K30" s="87">
        <v>234266.4453656947</v>
      </c>
      <c r="L30" s="87">
        <v>202167.35245823493</v>
      </c>
      <c r="M30" s="87">
        <v>203841.8659995581</v>
      </c>
      <c r="N30" s="87">
        <v>224486.38488741216</v>
      </c>
      <c r="O30" s="87">
        <v>246830.45239920859</v>
      </c>
      <c r="P30" s="87">
        <v>249708.66357613745</v>
      </c>
      <c r="Q30" s="87">
        <v>200641.96747194498</v>
      </c>
    </row>
    <row r="31" spans="1:17" ht="12" customHeight="1" x14ac:dyDescent="0.25">
      <c r="A31" s="88" t="s">
        <v>98</v>
      </c>
      <c r="B31" s="87">
        <v>1794328.1530775933</v>
      </c>
      <c r="C31" s="87">
        <v>1807592.9903567899</v>
      </c>
      <c r="D31" s="87">
        <v>1815198.9638034105</v>
      </c>
      <c r="E31" s="87">
        <v>1817657.9816273367</v>
      </c>
      <c r="F31" s="87">
        <v>1838969.9750832599</v>
      </c>
      <c r="G31" s="87">
        <v>1816465.5983542148</v>
      </c>
      <c r="H31" s="87">
        <v>1750535.6656701348</v>
      </c>
      <c r="I31" s="87">
        <v>1746035.5766868587</v>
      </c>
      <c r="J31" s="87">
        <v>1744728.5377781773</v>
      </c>
      <c r="K31" s="87">
        <v>1744676.3203156064</v>
      </c>
      <c r="L31" s="87">
        <v>1699823.8908180778</v>
      </c>
      <c r="M31" s="87">
        <v>1684195.6403036811</v>
      </c>
      <c r="N31" s="87">
        <v>1689801.0622532759</v>
      </c>
      <c r="O31" s="87">
        <v>1725511.6256748</v>
      </c>
      <c r="P31" s="87">
        <v>1917449.7061176947</v>
      </c>
      <c r="Q31" s="87">
        <v>1940060.9579189587</v>
      </c>
    </row>
    <row r="32" spans="1:17" ht="12" customHeight="1" x14ac:dyDescent="0.25">
      <c r="A32" s="88" t="s">
        <v>34</v>
      </c>
      <c r="B32" s="87">
        <v>0</v>
      </c>
      <c r="C32" s="87">
        <v>0</v>
      </c>
      <c r="D32" s="87">
        <v>0</v>
      </c>
      <c r="E32" s="87">
        <v>0</v>
      </c>
      <c r="F32" s="87">
        <v>0</v>
      </c>
      <c r="G32" s="87">
        <v>0</v>
      </c>
      <c r="H32" s="87">
        <v>0</v>
      </c>
      <c r="I32" s="87">
        <v>0</v>
      </c>
      <c r="J32" s="87">
        <v>0</v>
      </c>
      <c r="K32" s="87">
        <v>0</v>
      </c>
      <c r="L32" s="87">
        <v>0</v>
      </c>
      <c r="M32" s="87">
        <v>0</v>
      </c>
      <c r="N32" s="87">
        <v>0</v>
      </c>
      <c r="O32" s="87">
        <v>0</v>
      </c>
      <c r="P32" s="87">
        <v>0</v>
      </c>
      <c r="Q32" s="87">
        <v>0</v>
      </c>
    </row>
    <row r="33" spans="1:17" ht="12" customHeight="1" x14ac:dyDescent="0.25">
      <c r="A33" s="49" t="s">
        <v>30</v>
      </c>
      <c r="B33" s="86">
        <v>1714024.8263233791</v>
      </c>
      <c r="C33" s="86">
        <v>1758752.1267283561</v>
      </c>
      <c r="D33" s="86">
        <v>1817942.7647662086</v>
      </c>
      <c r="E33" s="86">
        <v>1716034.6497549394</v>
      </c>
      <c r="F33" s="86">
        <v>1723609.9594533278</v>
      </c>
      <c r="G33" s="86">
        <v>1765308.1130043562</v>
      </c>
      <c r="H33" s="86">
        <v>1938285.4585943061</v>
      </c>
      <c r="I33" s="86">
        <v>2037566.4558140656</v>
      </c>
      <c r="J33" s="86">
        <v>2086274.8779562472</v>
      </c>
      <c r="K33" s="86">
        <v>2068272.0944338471</v>
      </c>
      <c r="L33" s="86">
        <v>2181448.7269516564</v>
      </c>
      <c r="M33" s="86">
        <v>2189922.3840396889</v>
      </c>
      <c r="N33" s="86">
        <v>2189316.7826925395</v>
      </c>
      <c r="O33" s="86">
        <v>2150052.8448119983</v>
      </c>
      <c r="P33" s="86">
        <v>1983037.2896799829</v>
      </c>
      <c r="Q33" s="86">
        <v>2047719.6696369499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>
      <c r="A2"/>
    </row>
    <row r="3" spans="1:17" ht="12.95" customHeight="1" x14ac:dyDescent="0.25">
      <c r="A3" s="99" t="s">
        <v>109</v>
      </c>
      <c r="B3" s="106">
        <f t="shared" ref="B3" si="0">SUM(B4,B16,B19,B29)</f>
        <v>21910.739525958408</v>
      </c>
      <c r="C3" s="106">
        <f t="shared" ref="C3:Q3" si="1">SUM(C4,C16,C19,C29)</f>
        <v>23380.94449509988</v>
      </c>
      <c r="D3" s="106">
        <f t="shared" si="1"/>
        <v>22977.293425931653</v>
      </c>
      <c r="E3" s="106">
        <f t="shared" si="1"/>
        <v>25830.679833573631</v>
      </c>
      <c r="F3" s="106">
        <f t="shared" si="1"/>
        <v>25003.812818589373</v>
      </c>
      <c r="G3" s="106">
        <f t="shared" si="1"/>
        <v>24277.551245289022</v>
      </c>
      <c r="H3" s="106">
        <f t="shared" si="1"/>
        <v>26803.191564264915</v>
      </c>
      <c r="I3" s="106">
        <f t="shared" si="1"/>
        <v>21488.870980532003</v>
      </c>
      <c r="J3" s="106">
        <f t="shared" si="1"/>
        <v>24278.727101781671</v>
      </c>
      <c r="K3" s="106">
        <f t="shared" si="1"/>
        <v>23363.444994029785</v>
      </c>
      <c r="L3" s="106">
        <f t="shared" si="1"/>
        <v>25847.696821623045</v>
      </c>
      <c r="M3" s="106">
        <f t="shared" si="1"/>
        <v>22458.948767988171</v>
      </c>
      <c r="N3" s="106">
        <f t="shared" si="1"/>
        <v>23832.534853994868</v>
      </c>
      <c r="O3" s="106">
        <f t="shared" si="1"/>
        <v>25055.260127029527</v>
      </c>
      <c r="P3" s="106">
        <f t="shared" si="1"/>
        <v>23690.307285474169</v>
      </c>
      <c r="Q3" s="106">
        <f t="shared" si="1"/>
        <v>25454.267361953884</v>
      </c>
    </row>
    <row r="4" spans="1:17" ht="12.95" customHeight="1" x14ac:dyDescent="0.25">
      <c r="A4" s="90" t="s">
        <v>44</v>
      </c>
      <c r="B4" s="101">
        <f t="shared" ref="B4" si="2">SUM(B5:B15)</f>
        <v>14940.159084372484</v>
      </c>
      <c r="C4" s="101">
        <f t="shared" ref="C4:Q4" si="3">SUM(C5:C15)</f>
        <v>16313.837140634219</v>
      </c>
      <c r="D4" s="101">
        <f t="shared" si="3"/>
        <v>15891.811454143422</v>
      </c>
      <c r="E4" s="101">
        <f t="shared" si="3"/>
        <v>18696.232284745362</v>
      </c>
      <c r="F4" s="101">
        <f t="shared" si="3"/>
        <v>17836.832511499088</v>
      </c>
      <c r="G4" s="101">
        <f t="shared" si="3"/>
        <v>17055.648505169003</v>
      </c>
      <c r="H4" s="101">
        <f t="shared" si="3"/>
        <v>19462.822295368842</v>
      </c>
      <c r="I4" s="101">
        <f t="shared" si="3"/>
        <v>13992.302608267833</v>
      </c>
      <c r="J4" s="101">
        <f t="shared" si="3"/>
        <v>16680.932825048269</v>
      </c>
      <c r="K4" s="101">
        <f t="shared" si="3"/>
        <v>15784.656059045372</v>
      </c>
      <c r="L4" s="101">
        <f t="shared" si="3"/>
        <v>18227.677717771192</v>
      </c>
      <c r="M4" s="101">
        <f t="shared" si="3"/>
        <v>14813.913887612433</v>
      </c>
      <c r="N4" s="101">
        <f t="shared" si="3"/>
        <v>16103.843946981771</v>
      </c>
      <c r="O4" s="101">
        <f t="shared" si="3"/>
        <v>17206.224417639438</v>
      </c>
      <c r="P4" s="101">
        <f t="shared" si="3"/>
        <v>15777.817940531406</v>
      </c>
      <c r="Q4" s="101">
        <f t="shared" si="3"/>
        <v>17489.562785730912</v>
      </c>
    </row>
    <row r="5" spans="1:17" ht="12" customHeight="1" x14ac:dyDescent="0.25">
      <c r="A5" s="88" t="s">
        <v>38</v>
      </c>
      <c r="B5" s="100">
        <v>305.24140293663407</v>
      </c>
      <c r="C5" s="100">
        <v>331.31565999999992</v>
      </c>
      <c r="D5" s="100">
        <v>277.91394000000003</v>
      </c>
      <c r="E5" s="100">
        <v>122.00381999999993</v>
      </c>
      <c r="F5" s="100">
        <v>86.40670999999999</v>
      </c>
      <c r="G5" s="100">
        <v>77.006345026046546</v>
      </c>
      <c r="H5" s="100">
        <v>91.895589999999984</v>
      </c>
      <c r="I5" s="100">
        <v>197.66846000000001</v>
      </c>
      <c r="J5" s="100">
        <v>147.60897999999992</v>
      </c>
      <c r="K5" s="100">
        <v>117.38241000000001</v>
      </c>
      <c r="L5" s="100">
        <v>94.410199973572105</v>
      </c>
      <c r="M5" s="100">
        <v>96.615219090345377</v>
      </c>
      <c r="N5" s="100">
        <v>103.66140607899416</v>
      </c>
      <c r="O5" s="100">
        <v>45.311367830004961</v>
      </c>
      <c r="P5" s="100">
        <v>53.307180253451044</v>
      </c>
      <c r="Q5" s="100">
        <v>183.9361829402099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7316.5942467163813</v>
      </c>
      <c r="C7" s="100">
        <v>8587.3496134622001</v>
      </c>
      <c r="D7" s="100">
        <v>7558.4992840873656</v>
      </c>
      <c r="E7" s="100">
        <v>7982.495433325721</v>
      </c>
      <c r="F7" s="100">
        <v>7325.131163365776</v>
      </c>
      <c r="G7" s="100">
        <v>7157.1067075882211</v>
      </c>
      <c r="H7" s="100">
        <v>7709.1711661637291</v>
      </c>
      <c r="I7" s="100">
        <v>5067.1264430136289</v>
      </c>
      <c r="J7" s="100">
        <v>6934.4761398483388</v>
      </c>
      <c r="K7" s="100">
        <v>6330.0184465127268</v>
      </c>
      <c r="L7" s="100">
        <v>6397.1338298376586</v>
      </c>
      <c r="M7" s="100">
        <v>5653.2905750875634</v>
      </c>
      <c r="N7" s="100">
        <v>5990.4215387218719</v>
      </c>
      <c r="O7" s="100">
        <v>6392.8244176075368</v>
      </c>
      <c r="P7" s="100">
        <v>5813.9383571730896</v>
      </c>
      <c r="Q7" s="100">
        <v>5718.4208762030721</v>
      </c>
    </row>
    <row r="8" spans="1:17" ht="12" customHeight="1" x14ac:dyDescent="0.25">
      <c r="A8" s="88" t="s">
        <v>101</v>
      </c>
      <c r="B8" s="100">
        <v>1.4459462577104387</v>
      </c>
      <c r="C8" s="100">
        <v>1.9432382943602351</v>
      </c>
      <c r="D8" s="100">
        <v>2.3488945536132499</v>
      </c>
      <c r="E8" s="100">
        <v>3.4397613977367563</v>
      </c>
      <c r="F8" s="100">
        <v>4.0501506067783177</v>
      </c>
      <c r="G8" s="100">
        <v>4.7953366582961694</v>
      </c>
      <c r="H8" s="100">
        <v>6.6734208850469594</v>
      </c>
      <c r="I8" s="100">
        <v>5.8596573165144985</v>
      </c>
      <c r="J8" s="100">
        <v>8.6306931768643675</v>
      </c>
      <c r="K8" s="100">
        <v>10.260144110902521</v>
      </c>
      <c r="L8" s="100">
        <v>14.683060164836576</v>
      </c>
      <c r="M8" s="100">
        <v>14.943062247623105</v>
      </c>
      <c r="N8" s="100">
        <v>20.194095632855905</v>
      </c>
      <c r="O8" s="100">
        <v>26.857216406694945</v>
      </c>
      <c r="P8" s="100">
        <v>30.634281984039685</v>
      </c>
      <c r="Q8" s="100">
        <v>42.087373891331254</v>
      </c>
    </row>
    <row r="9" spans="1:17" ht="12" customHeight="1" x14ac:dyDescent="0.25">
      <c r="A9" s="88" t="s">
        <v>106</v>
      </c>
      <c r="B9" s="100">
        <v>6923.2026979226248</v>
      </c>
      <c r="C9" s="100">
        <v>7154.1688828663109</v>
      </c>
      <c r="D9" s="100">
        <v>7139.8306212411726</v>
      </c>
      <c r="E9" s="100">
        <v>6398.3571838778607</v>
      </c>
      <c r="F9" s="100">
        <v>6392.9822604016726</v>
      </c>
      <c r="G9" s="100">
        <v>6230.0448187744851</v>
      </c>
      <c r="H9" s="100">
        <v>8354.3467014695307</v>
      </c>
      <c r="I9" s="100">
        <v>6402.6134665295367</v>
      </c>
      <c r="J9" s="100">
        <v>6902.1434515912351</v>
      </c>
      <c r="K9" s="100">
        <v>6450.4731549456046</v>
      </c>
      <c r="L9" s="100">
        <v>7326.8470222534515</v>
      </c>
      <c r="M9" s="100">
        <v>6447.7349440733597</v>
      </c>
      <c r="N9" s="100">
        <v>6783.9329979790018</v>
      </c>
      <c r="O9" s="100">
        <v>8430.8525885429372</v>
      </c>
      <c r="P9" s="100">
        <v>7476.1743113129342</v>
      </c>
      <c r="Q9" s="100">
        <v>7950.3284210887305</v>
      </c>
    </row>
    <row r="10" spans="1:17" ht="12" customHeight="1" x14ac:dyDescent="0.25">
      <c r="A10" s="88" t="s">
        <v>34</v>
      </c>
      <c r="B10" s="100">
        <v>0</v>
      </c>
      <c r="C10" s="100">
        <v>0</v>
      </c>
      <c r="D10" s="100">
        <v>0</v>
      </c>
      <c r="E10" s="100">
        <v>141.36481000000003</v>
      </c>
      <c r="F10" s="100">
        <v>196.33496</v>
      </c>
      <c r="G10" s="100">
        <v>155.67983797990664</v>
      </c>
      <c r="H10" s="100">
        <v>212.68461999999997</v>
      </c>
      <c r="I10" s="100">
        <v>186.31158000000005</v>
      </c>
      <c r="J10" s="100">
        <v>117.13845000000002</v>
      </c>
      <c r="K10" s="100">
        <v>120.54551999999997</v>
      </c>
      <c r="L10" s="100">
        <v>142.16126414162702</v>
      </c>
      <c r="M10" s="100">
        <v>112.63976304155823</v>
      </c>
      <c r="N10" s="100">
        <v>125.96702913552697</v>
      </c>
      <c r="O10" s="100">
        <v>94.608469618135061</v>
      </c>
      <c r="P10" s="100">
        <v>664.48654136108257</v>
      </c>
      <c r="Q10" s="100">
        <v>1195.8080260818551</v>
      </c>
    </row>
    <row r="11" spans="1:17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36.203800000000008</v>
      </c>
      <c r="F11" s="100">
        <v>34.610659999999996</v>
      </c>
      <c r="G11" s="100">
        <v>35.841314960731992</v>
      </c>
      <c r="H11" s="100">
        <v>37.199989999999993</v>
      </c>
      <c r="I11" s="100">
        <v>35.799999999999997</v>
      </c>
      <c r="J11" s="100">
        <v>34.013940000000012</v>
      </c>
      <c r="K11" s="100">
        <v>37.617169999999987</v>
      </c>
      <c r="L11" s="100">
        <v>37.498801834060345</v>
      </c>
      <c r="M11" s="100">
        <v>43.254996970160882</v>
      </c>
      <c r="N11" s="100">
        <v>42.992255429581981</v>
      </c>
      <c r="O11" s="100">
        <v>46.384115018047986</v>
      </c>
      <c r="P11" s="100">
        <v>62.959619913783108</v>
      </c>
      <c r="Q11" s="100">
        <v>45.404604948886934</v>
      </c>
    </row>
    <row r="12" spans="1:17" ht="12" customHeight="1" x14ac:dyDescent="0.25">
      <c r="A12" s="88" t="s">
        <v>42</v>
      </c>
      <c r="B12" s="100">
        <v>0</v>
      </c>
      <c r="C12" s="100">
        <v>0</v>
      </c>
      <c r="D12" s="100">
        <v>0</v>
      </c>
      <c r="E12" s="100">
        <v>2314.9618867101508</v>
      </c>
      <c r="F12" s="100">
        <v>2410.8552795137816</v>
      </c>
      <c r="G12" s="100">
        <v>2375.8744607764729</v>
      </c>
      <c r="H12" s="100">
        <v>2083.9569632994881</v>
      </c>
      <c r="I12" s="100">
        <v>1865.5909355726749</v>
      </c>
      <c r="J12" s="100">
        <v>2085.4317139675163</v>
      </c>
      <c r="K12" s="100">
        <v>2043.3866091174411</v>
      </c>
      <c r="L12" s="100">
        <v>2940.0715072928324</v>
      </c>
      <c r="M12" s="100">
        <v>1727.3092947215032</v>
      </c>
      <c r="N12" s="100">
        <v>2044.9986755299365</v>
      </c>
      <c r="O12" s="100">
        <v>1235.6470682298436</v>
      </c>
      <c r="P12" s="100">
        <v>1113.4447031514489</v>
      </c>
      <c r="Q12" s="100">
        <v>1176.3814427869747</v>
      </c>
    </row>
    <row r="13" spans="1:17" ht="12" customHeight="1" x14ac:dyDescent="0.25">
      <c r="A13" s="88" t="s">
        <v>105</v>
      </c>
      <c r="B13" s="100">
        <v>3.3656015078837185</v>
      </c>
      <c r="C13" s="100">
        <v>4.8045399027733708</v>
      </c>
      <c r="D13" s="100">
        <v>14.816466622248127</v>
      </c>
      <c r="E13" s="100">
        <v>36.280549997206343</v>
      </c>
      <c r="F13" s="100">
        <v>37.501327127921968</v>
      </c>
      <c r="G13" s="100">
        <v>42.554616447214386</v>
      </c>
      <c r="H13" s="100">
        <v>47.458581549502391</v>
      </c>
      <c r="I13" s="100">
        <v>33.632173682709492</v>
      </c>
      <c r="J13" s="100">
        <v>50.884898503495236</v>
      </c>
      <c r="K13" s="100">
        <v>81.108862946706353</v>
      </c>
      <c r="L13" s="100">
        <v>153.89294467260308</v>
      </c>
      <c r="M13" s="100">
        <v>136.84290731248259</v>
      </c>
      <c r="N13" s="100">
        <v>162.76027967415655</v>
      </c>
      <c r="O13" s="100">
        <v>185.4768960296791</v>
      </c>
      <c r="P13" s="100">
        <v>203.14441645734166</v>
      </c>
      <c r="Q13" s="100">
        <v>251.43702578189664</v>
      </c>
    </row>
    <row r="14" spans="1:17" ht="12" customHeight="1" x14ac:dyDescent="0.25">
      <c r="A14" s="51" t="s">
        <v>104</v>
      </c>
      <c r="B14" s="22">
        <v>192.26794599917389</v>
      </c>
      <c r="C14" s="22">
        <v>13.902321634908001</v>
      </c>
      <c r="D14" s="22">
        <v>690.87219899807235</v>
      </c>
      <c r="E14" s="22">
        <v>1447.0823374747893</v>
      </c>
      <c r="F14" s="22">
        <v>1141.7463761436697</v>
      </c>
      <c r="G14" s="22">
        <v>773.10284022215899</v>
      </c>
      <c r="H14" s="22">
        <v>675.02448167455952</v>
      </c>
      <c r="I14" s="22">
        <v>18.261863854777808</v>
      </c>
      <c r="J14" s="22">
        <v>185.1586343960596</v>
      </c>
      <c r="K14" s="22">
        <v>393.00009471234341</v>
      </c>
      <c r="L14" s="22">
        <v>899.75493324154661</v>
      </c>
      <c r="M14" s="22">
        <v>390.1695816245188</v>
      </c>
      <c r="N14" s="22">
        <v>625.80590913772187</v>
      </c>
      <c r="O14" s="22">
        <v>517.66395527208044</v>
      </c>
      <c r="P14" s="22">
        <v>148.25985103037851</v>
      </c>
      <c r="Q14" s="22">
        <v>702.77695539825629</v>
      </c>
    </row>
    <row r="15" spans="1:17" ht="12" customHeight="1" x14ac:dyDescent="0.25">
      <c r="A15" s="105" t="s">
        <v>108</v>
      </c>
      <c r="B15" s="104">
        <v>198.04124303207701</v>
      </c>
      <c r="C15" s="104">
        <v>220.35288447366656</v>
      </c>
      <c r="D15" s="104">
        <v>207.53004864095089</v>
      </c>
      <c r="E15" s="104">
        <v>214.04270196190168</v>
      </c>
      <c r="F15" s="104">
        <v>207.2136243394896</v>
      </c>
      <c r="G15" s="104">
        <v>203.64222673546777</v>
      </c>
      <c r="H15" s="104">
        <v>244.41078032698653</v>
      </c>
      <c r="I15" s="104">
        <v>179.43802829799256</v>
      </c>
      <c r="J15" s="104">
        <v>215.44592356475746</v>
      </c>
      <c r="K15" s="104">
        <v>200.8636466996486</v>
      </c>
      <c r="L15" s="104">
        <v>221.22415435900092</v>
      </c>
      <c r="M15" s="104">
        <v>191.11354344331809</v>
      </c>
      <c r="N15" s="104">
        <v>203.10975966212342</v>
      </c>
      <c r="O15" s="104">
        <v>230.59832308447619</v>
      </c>
      <c r="P15" s="104">
        <v>211.46867789385703</v>
      </c>
      <c r="Q15" s="104">
        <v>222.98187660969819</v>
      </c>
    </row>
    <row r="16" spans="1:17" ht="12.95" customHeight="1" x14ac:dyDescent="0.25">
      <c r="A16" s="90" t="s">
        <v>102</v>
      </c>
      <c r="B16" s="101">
        <f t="shared" ref="B16" si="4">SUM(B17:B18)</f>
        <v>206.48654779385231</v>
      </c>
      <c r="C16" s="101">
        <f t="shared" ref="C16:Q16" si="5">SUM(C17:C18)</f>
        <v>218.84392125585609</v>
      </c>
      <c r="D16" s="101">
        <f t="shared" si="5"/>
        <v>233.78651313831418</v>
      </c>
      <c r="E16" s="101">
        <f t="shared" si="5"/>
        <v>245.24065507442955</v>
      </c>
      <c r="F16" s="101">
        <f t="shared" si="5"/>
        <v>262.10843087413451</v>
      </c>
      <c r="G16" s="101">
        <f t="shared" si="5"/>
        <v>279.89886728125055</v>
      </c>
      <c r="H16" s="101">
        <f t="shared" si="5"/>
        <v>303.67745596943331</v>
      </c>
      <c r="I16" s="101">
        <f t="shared" si="5"/>
        <v>335.21166599488754</v>
      </c>
      <c r="J16" s="101">
        <f t="shared" si="5"/>
        <v>355.3718425229041</v>
      </c>
      <c r="K16" s="101">
        <f t="shared" si="5"/>
        <v>374.30723132496348</v>
      </c>
      <c r="L16" s="101">
        <f t="shared" si="5"/>
        <v>395.22688399786847</v>
      </c>
      <c r="M16" s="101">
        <f t="shared" si="5"/>
        <v>404.91947992688006</v>
      </c>
      <c r="N16" s="101">
        <f t="shared" si="5"/>
        <v>403.73771230855994</v>
      </c>
      <c r="O16" s="101">
        <f t="shared" si="5"/>
        <v>403.01891686522191</v>
      </c>
      <c r="P16" s="101">
        <f t="shared" si="5"/>
        <v>408.43205941862908</v>
      </c>
      <c r="Q16" s="101">
        <f t="shared" si="5"/>
        <v>407.59951594325128</v>
      </c>
    </row>
    <row r="17" spans="1:17" ht="12.95" customHeight="1" x14ac:dyDescent="0.25">
      <c r="A17" s="88" t="s">
        <v>101</v>
      </c>
      <c r="B17" s="103">
        <v>0.17724016381763058</v>
      </c>
      <c r="C17" s="103">
        <v>0.18961704838559215</v>
      </c>
      <c r="D17" s="103">
        <v>0.20623664562736435</v>
      </c>
      <c r="E17" s="103">
        <v>0.25165005999118151</v>
      </c>
      <c r="F17" s="103">
        <v>0.31087269326134848</v>
      </c>
      <c r="G17" s="103">
        <v>0.38823449472517868</v>
      </c>
      <c r="H17" s="103">
        <v>0.45659095637057578</v>
      </c>
      <c r="I17" s="103">
        <v>0.69651563056488042</v>
      </c>
      <c r="J17" s="103">
        <v>0.86074540681696021</v>
      </c>
      <c r="K17" s="103">
        <v>1.0539231240731721</v>
      </c>
      <c r="L17" s="103">
        <v>1.3618283954487891</v>
      </c>
      <c r="M17" s="103">
        <v>1.4998680076140429</v>
      </c>
      <c r="N17" s="103">
        <v>1.7198141961667981</v>
      </c>
      <c r="O17" s="103">
        <v>2.1030215928233558</v>
      </c>
      <c r="P17" s="103">
        <v>2.7706487846567209</v>
      </c>
      <c r="Q17" s="103">
        <v>3.8018765458524526</v>
      </c>
    </row>
    <row r="18" spans="1:17" ht="12" customHeight="1" x14ac:dyDescent="0.25">
      <c r="A18" s="88" t="s">
        <v>100</v>
      </c>
      <c r="B18" s="103">
        <v>206.30930763003468</v>
      </c>
      <c r="C18" s="103">
        <v>218.65430420747049</v>
      </c>
      <c r="D18" s="103">
        <v>233.58027649268681</v>
      </c>
      <c r="E18" s="103">
        <v>244.98900501443836</v>
      </c>
      <c r="F18" s="103">
        <v>261.79755818087318</v>
      </c>
      <c r="G18" s="103">
        <v>279.51063278652538</v>
      </c>
      <c r="H18" s="103">
        <v>303.22086501306273</v>
      </c>
      <c r="I18" s="103">
        <v>334.51515036432266</v>
      </c>
      <c r="J18" s="103">
        <v>354.51109711608717</v>
      </c>
      <c r="K18" s="103">
        <v>373.25330820089033</v>
      </c>
      <c r="L18" s="103">
        <v>393.86505560241966</v>
      </c>
      <c r="M18" s="103">
        <v>403.419611919266</v>
      </c>
      <c r="N18" s="103">
        <v>402.01789811239314</v>
      </c>
      <c r="O18" s="103">
        <v>400.91589527239853</v>
      </c>
      <c r="P18" s="103">
        <v>405.66141063397237</v>
      </c>
      <c r="Q18" s="103">
        <v>403.79763939739883</v>
      </c>
    </row>
    <row r="19" spans="1:17" ht="12.95" customHeight="1" x14ac:dyDescent="0.25">
      <c r="A19" s="90" t="s">
        <v>47</v>
      </c>
      <c r="B19" s="101">
        <f t="shared" ref="B19" si="6">SUM(B20:B27)</f>
        <v>3024.2267923451318</v>
      </c>
      <c r="C19" s="101">
        <f t="shared" ref="C19:Q19" si="7">SUM(C20:C27)</f>
        <v>3078.2220385032037</v>
      </c>
      <c r="D19" s="101">
        <f t="shared" si="7"/>
        <v>3090.7283220438026</v>
      </c>
      <c r="E19" s="101">
        <f t="shared" si="7"/>
        <v>3072.9015523191006</v>
      </c>
      <c r="F19" s="101">
        <f t="shared" si="7"/>
        <v>3080.500595859553</v>
      </c>
      <c r="G19" s="101">
        <f t="shared" si="7"/>
        <v>3083.3264517273205</v>
      </c>
      <c r="H19" s="101">
        <f t="shared" si="7"/>
        <v>3172.5745956778842</v>
      </c>
      <c r="I19" s="101">
        <f t="shared" si="7"/>
        <v>3215.3939892558542</v>
      </c>
      <c r="J19" s="101">
        <f t="shared" si="7"/>
        <v>3242.3132997774333</v>
      </c>
      <c r="K19" s="101">
        <f t="shared" si="7"/>
        <v>3248.8003785975816</v>
      </c>
      <c r="L19" s="101">
        <f t="shared" si="7"/>
        <v>3239.3729307382978</v>
      </c>
      <c r="M19" s="101">
        <f t="shared" si="7"/>
        <v>3265.2334950579821</v>
      </c>
      <c r="N19" s="101">
        <f t="shared" si="7"/>
        <v>3297.8953658707583</v>
      </c>
      <c r="O19" s="101">
        <f t="shared" si="7"/>
        <v>3316.2458679929364</v>
      </c>
      <c r="P19" s="101">
        <f t="shared" si="7"/>
        <v>3359.5471787819738</v>
      </c>
      <c r="Q19" s="101">
        <f t="shared" si="7"/>
        <v>3396.6620573159385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41.621826521351707</v>
      </c>
      <c r="C21" s="100">
        <v>50.462226924486451</v>
      </c>
      <c r="D21" s="100">
        <v>74.081383702578961</v>
      </c>
      <c r="E21" s="100">
        <v>85.162911338000441</v>
      </c>
      <c r="F21" s="100">
        <v>110.83621018890359</v>
      </c>
      <c r="G21" s="100">
        <v>131.24176779049691</v>
      </c>
      <c r="H21" s="100">
        <v>143.25241782407744</v>
      </c>
      <c r="I21" s="100">
        <v>138.13030610252903</v>
      </c>
      <c r="J21" s="100">
        <v>132.75860534785716</v>
      </c>
      <c r="K21" s="100">
        <v>126.40200105175813</v>
      </c>
      <c r="L21" s="100">
        <v>118.8571167515544</v>
      </c>
      <c r="M21" s="100">
        <v>118.3995560168599</v>
      </c>
      <c r="N21" s="100">
        <v>110.33011388624421</v>
      </c>
      <c r="O21" s="100">
        <v>97.531835006601725</v>
      </c>
      <c r="P21" s="100">
        <v>96.341383407524177</v>
      </c>
      <c r="Q21" s="100">
        <v>93.121192639958466</v>
      </c>
    </row>
    <row r="22" spans="1:17" ht="12" customHeight="1" x14ac:dyDescent="0.25">
      <c r="A22" s="88" t="s">
        <v>99</v>
      </c>
      <c r="B22" s="100">
        <v>1346.1447556920418</v>
      </c>
      <c r="C22" s="100">
        <v>1384.893606537797</v>
      </c>
      <c r="D22" s="100">
        <v>1385.0147059126316</v>
      </c>
      <c r="E22" s="100">
        <v>1313.4759666742771</v>
      </c>
      <c r="F22" s="100">
        <v>1256.4508966342264</v>
      </c>
      <c r="G22" s="100">
        <v>1248.2729012135426</v>
      </c>
      <c r="H22" s="100">
        <v>1235.1944338362678</v>
      </c>
      <c r="I22" s="100">
        <v>1210.0176269863705</v>
      </c>
      <c r="J22" s="100">
        <v>1210.1001701516627</v>
      </c>
      <c r="K22" s="100">
        <v>1193.4763834872726</v>
      </c>
      <c r="L22" s="100">
        <v>1158.5788721920239</v>
      </c>
      <c r="M22" s="100">
        <v>1168.0467556499073</v>
      </c>
      <c r="N22" s="100">
        <v>1157.2386876026253</v>
      </c>
      <c r="O22" s="100">
        <v>1151.9580920507854</v>
      </c>
      <c r="P22" s="100">
        <v>1146.1937569872159</v>
      </c>
      <c r="Q22" s="100">
        <v>1126.804391076091</v>
      </c>
    </row>
    <row r="23" spans="1:17" ht="12" customHeight="1" x14ac:dyDescent="0.25">
      <c r="A23" s="88" t="s">
        <v>98</v>
      </c>
      <c r="B23" s="100">
        <v>999.09642674639554</v>
      </c>
      <c r="C23" s="100">
        <v>1064.7186545459715</v>
      </c>
      <c r="D23" s="100">
        <v>1070.614423979556</v>
      </c>
      <c r="E23" s="100">
        <v>1032.9830186221316</v>
      </c>
      <c r="F23" s="100">
        <v>975.76500433852311</v>
      </c>
      <c r="G23" s="100">
        <v>988.35587836992306</v>
      </c>
      <c r="H23" s="100">
        <v>1045.008536862741</v>
      </c>
      <c r="I23" s="100">
        <v>1045.5869671416508</v>
      </c>
      <c r="J23" s="100">
        <v>1049.4904608569839</v>
      </c>
      <c r="K23" s="100">
        <v>1066.8060251693801</v>
      </c>
      <c r="L23" s="100">
        <v>1085.91712401974</v>
      </c>
      <c r="M23" s="100">
        <v>1099.7912171194073</v>
      </c>
      <c r="N23" s="100">
        <v>1108.4460128123537</v>
      </c>
      <c r="O23" s="100">
        <v>1112.9664329291825</v>
      </c>
      <c r="P23" s="100">
        <v>1326.7202468343983</v>
      </c>
      <c r="Q23" s="100">
        <v>1389.0020648007287</v>
      </c>
    </row>
    <row r="24" spans="1:17" ht="12" customHeight="1" x14ac:dyDescent="0.25">
      <c r="A24" s="88" t="s">
        <v>34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>
        <v>0</v>
      </c>
      <c r="C25" s="100">
        <v>0</v>
      </c>
      <c r="D25" s="100">
        <v>0</v>
      </c>
      <c r="E25" s="100">
        <v>314.03662328984876</v>
      </c>
      <c r="F25" s="100">
        <v>322.31858048621808</v>
      </c>
      <c r="G25" s="100">
        <v>327.57602630437907</v>
      </c>
      <c r="H25" s="100">
        <v>318.05999670051085</v>
      </c>
      <c r="I25" s="100">
        <v>329.17995442732484</v>
      </c>
      <c r="J25" s="100">
        <v>328.66693603248279</v>
      </c>
      <c r="K25" s="100">
        <v>329.61496088256052</v>
      </c>
      <c r="L25" s="100">
        <v>328.7962718524185</v>
      </c>
      <c r="M25" s="100">
        <v>334.86265462548766</v>
      </c>
      <c r="N25" s="100">
        <v>330.51449950718887</v>
      </c>
      <c r="O25" s="100">
        <v>215.24650509348481</v>
      </c>
      <c r="P25" s="100">
        <v>213.29703436448935</v>
      </c>
      <c r="Q25" s="100">
        <v>205.70033804803515</v>
      </c>
    </row>
    <row r="26" spans="1:17" ht="12" customHeight="1" x14ac:dyDescent="0.25">
      <c r="A26" s="88" t="s">
        <v>30</v>
      </c>
      <c r="B26" s="22">
        <v>623.27187998815805</v>
      </c>
      <c r="C26" s="22">
        <v>564.24761049494907</v>
      </c>
      <c r="D26" s="22">
        <v>545.61813844903611</v>
      </c>
      <c r="E26" s="22">
        <v>312.94665239484328</v>
      </c>
      <c r="F26" s="22">
        <v>399.82660421168157</v>
      </c>
      <c r="G26" s="22">
        <v>368.27061688763666</v>
      </c>
      <c r="H26" s="22">
        <v>410.56598045428706</v>
      </c>
      <c r="I26" s="22">
        <v>466.67909459797909</v>
      </c>
      <c r="J26" s="22">
        <v>496.5998873884468</v>
      </c>
      <c r="K26" s="22">
        <v>503.60383800661015</v>
      </c>
      <c r="L26" s="22">
        <v>513.52240189969234</v>
      </c>
      <c r="M26" s="22">
        <v>512.05629450137508</v>
      </c>
      <c r="N26" s="22">
        <v>555.25256676912306</v>
      </c>
      <c r="O26" s="22">
        <v>700.61369493895029</v>
      </c>
      <c r="P26" s="22">
        <v>541.40706469736244</v>
      </c>
      <c r="Q26" s="22">
        <v>543.79484270106263</v>
      </c>
    </row>
    <row r="27" spans="1:17" ht="12" customHeight="1" x14ac:dyDescent="0.25">
      <c r="A27" s="93" t="s">
        <v>33</v>
      </c>
      <c r="B27" s="102">
        <v>14.091903397184627</v>
      </c>
      <c r="C27" s="102">
        <v>13.899940000000001</v>
      </c>
      <c r="D27" s="102">
        <v>15.399670000000002</v>
      </c>
      <c r="E27" s="102">
        <v>14.296379999999996</v>
      </c>
      <c r="F27" s="102">
        <v>15.303299999999998</v>
      </c>
      <c r="G27" s="102">
        <v>19.609261161342566</v>
      </c>
      <c r="H27" s="102">
        <v>20.49322999999999</v>
      </c>
      <c r="I27" s="102">
        <v>25.800039999999992</v>
      </c>
      <c r="J27" s="102">
        <v>24.697239999999994</v>
      </c>
      <c r="K27" s="102">
        <v>28.897170000000003</v>
      </c>
      <c r="L27" s="102">
        <v>33.701144022868519</v>
      </c>
      <c r="M27" s="102">
        <v>32.077017144945444</v>
      </c>
      <c r="N27" s="102">
        <v>36.113485293223597</v>
      </c>
      <c r="O27" s="102">
        <v>37.929307973931699</v>
      </c>
      <c r="P27" s="102">
        <v>35.587692490983827</v>
      </c>
      <c r="Q27" s="102">
        <v>38.239228050062053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8">SUM(B30:B33)</f>
        <v>3739.8671014469392</v>
      </c>
      <c r="C29" s="101">
        <f t="shared" ref="C29:Q29" si="9">SUM(C30:C33)</f>
        <v>3770.0413947066022</v>
      </c>
      <c r="D29" s="101">
        <f t="shared" si="9"/>
        <v>3760.9671366061111</v>
      </c>
      <c r="E29" s="101">
        <f t="shared" si="9"/>
        <v>3816.3053414347387</v>
      </c>
      <c r="F29" s="101">
        <f t="shared" si="9"/>
        <v>3824.3712803565959</v>
      </c>
      <c r="G29" s="101">
        <f t="shared" si="9"/>
        <v>3858.6774211114475</v>
      </c>
      <c r="H29" s="101">
        <f t="shared" si="9"/>
        <v>3864.1172172487531</v>
      </c>
      <c r="I29" s="101">
        <f t="shared" si="9"/>
        <v>3945.9627170134272</v>
      </c>
      <c r="J29" s="101">
        <f t="shared" si="9"/>
        <v>4000.1091344330634</v>
      </c>
      <c r="K29" s="101">
        <f t="shared" si="9"/>
        <v>3955.681325061867</v>
      </c>
      <c r="L29" s="101">
        <f t="shared" si="9"/>
        <v>3985.4192891156908</v>
      </c>
      <c r="M29" s="101">
        <f t="shared" si="9"/>
        <v>3974.8819053908774</v>
      </c>
      <c r="N29" s="101">
        <f t="shared" si="9"/>
        <v>4027.0578288337792</v>
      </c>
      <c r="O29" s="101">
        <f t="shared" si="9"/>
        <v>4129.7709245319293</v>
      </c>
      <c r="P29" s="101">
        <f t="shared" si="9"/>
        <v>4144.5101067421592</v>
      </c>
      <c r="Q29" s="101">
        <f t="shared" si="9"/>
        <v>4160.4430029637861</v>
      </c>
    </row>
    <row r="30" spans="1:17" ht="12" customHeight="1" x14ac:dyDescent="0.25">
      <c r="A30" s="88" t="s">
        <v>66</v>
      </c>
      <c r="B30" s="100">
        <v>175.91854339395255</v>
      </c>
      <c r="C30" s="100">
        <v>173.63861307551352</v>
      </c>
      <c r="D30" s="100">
        <v>123.70923629742103</v>
      </c>
      <c r="E30" s="100">
        <v>291.45695866199958</v>
      </c>
      <c r="F30" s="100">
        <v>262.88415981109648</v>
      </c>
      <c r="G30" s="100">
        <v>428.02412049233305</v>
      </c>
      <c r="H30" s="100">
        <v>287.12320217592247</v>
      </c>
      <c r="I30" s="100">
        <v>264.07263389747095</v>
      </c>
      <c r="J30" s="100">
        <v>305.9567246521429</v>
      </c>
      <c r="K30" s="100">
        <v>283.6996789482418</v>
      </c>
      <c r="L30" s="100">
        <v>246.15506089444477</v>
      </c>
      <c r="M30" s="100">
        <v>247.70590304739036</v>
      </c>
      <c r="N30" s="100">
        <v>273.37568036606416</v>
      </c>
      <c r="O30" s="100">
        <v>365.3272629603847</v>
      </c>
      <c r="P30" s="100">
        <v>302.30143639501057</v>
      </c>
      <c r="Q30" s="100">
        <v>241.69295119729199</v>
      </c>
    </row>
    <row r="31" spans="1:17" ht="12" customHeight="1" x14ac:dyDescent="0.25">
      <c r="A31" s="88" t="s">
        <v>98</v>
      </c>
      <c r="B31" s="100">
        <v>2095.8038885752826</v>
      </c>
      <c r="C31" s="100">
        <v>2099.096027244967</v>
      </c>
      <c r="D31" s="100">
        <v>2106.8998535800288</v>
      </c>
      <c r="E31" s="100">
        <v>2065.9598760422791</v>
      </c>
      <c r="F31" s="100">
        <v>2098.1281519597619</v>
      </c>
      <c r="G31" s="100">
        <v>2001.1693879828838</v>
      </c>
      <c r="H31" s="100">
        <v>1950.8353098263096</v>
      </c>
      <c r="I31" s="100">
        <v>1952.8770633817339</v>
      </c>
      <c r="J31" s="100">
        <v>1984.0470189680993</v>
      </c>
      <c r="K31" s="100">
        <v>1961.9093626500348</v>
      </c>
      <c r="L31" s="100">
        <v>1921.8389501368852</v>
      </c>
      <c r="M31" s="100">
        <v>1899.4959986663209</v>
      </c>
      <c r="N31" s="100">
        <v>1908.7926531199348</v>
      </c>
      <c r="O31" s="100">
        <v>1968.4560479217187</v>
      </c>
      <c r="P31" s="100">
        <v>2149.9514437724788</v>
      </c>
      <c r="Q31" s="100">
        <v>2162.6525682785132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>
        <v>1468.1446694777039</v>
      </c>
      <c r="C33" s="18">
        <v>1497.3067543861216</v>
      </c>
      <c r="D33" s="18">
        <v>1530.3580467286613</v>
      </c>
      <c r="E33" s="18">
        <v>1458.88850673046</v>
      </c>
      <c r="F33" s="18">
        <v>1463.3589685857373</v>
      </c>
      <c r="G33" s="18">
        <v>1429.4839126362308</v>
      </c>
      <c r="H33" s="18">
        <v>1626.1587052465213</v>
      </c>
      <c r="I33" s="18">
        <v>1729.0130197342226</v>
      </c>
      <c r="J33" s="18">
        <v>1710.1053908128208</v>
      </c>
      <c r="K33" s="18">
        <v>1710.0722834635906</v>
      </c>
      <c r="L33" s="18">
        <v>1817.4252780843606</v>
      </c>
      <c r="M33" s="18">
        <v>1827.6800036771658</v>
      </c>
      <c r="N33" s="18">
        <v>1844.8894953477804</v>
      </c>
      <c r="O33" s="18">
        <v>1795.987613649826</v>
      </c>
      <c r="P33" s="18">
        <v>1692.2572265746699</v>
      </c>
      <c r="Q33" s="18">
        <v>1756.0974834879812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110</v>
      </c>
      <c r="B3" s="106">
        <f t="shared" ref="B3" si="0">SUM(B4,B16,B19,B29)</f>
        <v>14495.705953308327</v>
      </c>
      <c r="C3" s="106">
        <f t="shared" ref="C3:Q3" si="1">SUM(C4,C16,C19,C29)</f>
        <v>15532.751700756755</v>
      </c>
      <c r="D3" s="106">
        <f t="shared" si="1"/>
        <v>15498.918275085814</v>
      </c>
      <c r="E3" s="106">
        <f t="shared" si="1"/>
        <v>18068.533780662441</v>
      </c>
      <c r="F3" s="106">
        <f t="shared" si="1"/>
        <v>17660.183010874403</v>
      </c>
      <c r="G3" s="106">
        <f t="shared" si="1"/>
        <v>17258.57892954144</v>
      </c>
      <c r="H3" s="106">
        <f t="shared" si="1"/>
        <v>19309.16765272251</v>
      </c>
      <c r="I3" s="106">
        <f t="shared" si="1"/>
        <v>15603.986569172272</v>
      </c>
      <c r="J3" s="106">
        <f t="shared" si="1"/>
        <v>17802.706301035163</v>
      </c>
      <c r="K3" s="106">
        <f t="shared" si="1"/>
        <v>17326.275410114482</v>
      </c>
      <c r="L3" s="106">
        <f t="shared" si="1"/>
        <v>19659.433838400935</v>
      </c>
      <c r="M3" s="106">
        <f t="shared" si="1"/>
        <v>17085.474713805539</v>
      </c>
      <c r="N3" s="106">
        <f t="shared" si="1"/>
        <v>18381.336653128012</v>
      </c>
      <c r="O3" s="106">
        <f t="shared" si="1"/>
        <v>19495.587891374504</v>
      </c>
      <c r="P3" s="106">
        <f t="shared" si="1"/>
        <v>18639.334096577477</v>
      </c>
      <c r="Q3" s="106">
        <f t="shared" si="1"/>
        <v>20437.003099922382</v>
      </c>
    </row>
    <row r="4" spans="1:17" ht="12.95" customHeight="1" x14ac:dyDescent="0.25">
      <c r="A4" s="90" t="s">
        <v>44</v>
      </c>
      <c r="B4" s="101">
        <f t="shared" ref="B4" si="2">SUM(B5:B15)</f>
        <v>10235.579671736175</v>
      </c>
      <c r="C4" s="101">
        <f t="shared" ref="C4:Q4" si="3">SUM(C5:C15)</f>
        <v>11180.30772790097</v>
      </c>
      <c r="D4" s="101">
        <f t="shared" si="3"/>
        <v>11082.666107616013</v>
      </c>
      <c r="E4" s="101">
        <f t="shared" si="3"/>
        <v>13574.34746870687</v>
      </c>
      <c r="F4" s="101">
        <f t="shared" si="3"/>
        <v>13075.649417292962</v>
      </c>
      <c r="G4" s="101">
        <f t="shared" si="3"/>
        <v>12599.892525410776</v>
      </c>
      <c r="H4" s="101">
        <f t="shared" si="3"/>
        <v>14465.849723886891</v>
      </c>
      <c r="I4" s="101">
        <f t="shared" si="3"/>
        <v>10556.155793608201</v>
      </c>
      <c r="J4" s="101">
        <f t="shared" si="3"/>
        <v>12627.339565316992</v>
      </c>
      <c r="K4" s="101">
        <f t="shared" si="3"/>
        <v>12082.177354813528</v>
      </c>
      <c r="L4" s="101">
        <f t="shared" si="3"/>
        <v>14291.252421498553</v>
      </c>
      <c r="M4" s="101">
        <f t="shared" si="3"/>
        <v>11629.007620124066</v>
      </c>
      <c r="N4" s="101">
        <f t="shared" si="3"/>
        <v>12809.7463055395</v>
      </c>
      <c r="O4" s="101">
        <f t="shared" si="3"/>
        <v>13809.642234063313</v>
      </c>
      <c r="P4" s="101">
        <f t="shared" si="3"/>
        <v>12862.842779430723</v>
      </c>
      <c r="Q4" s="101">
        <f t="shared" si="3"/>
        <v>14524.161407659805</v>
      </c>
    </row>
    <row r="5" spans="1:17" ht="12" customHeight="1" x14ac:dyDescent="0.25">
      <c r="A5" s="88" t="s">
        <v>38</v>
      </c>
      <c r="B5" s="100">
        <v>174.4806520360994</v>
      </c>
      <c r="C5" s="100">
        <v>189.82593183218583</v>
      </c>
      <c r="D5" s="100">
        <v>159.29034947068976</v>
      </c>
      <c r="E5" s="100">
        <v>70.260062011448241</v>
      </c>
      <c r="F5" s="100">
        <v>49.882519218570181</v>
      </c>
      <c r="G5" s="100">
        <v>44.993498868741753</v>
      </c>
      <c r="H5" s="100">
        <v>54.668010480681801</v>
      </c>
      <c r="I5" s="100">
        <v>119.57486944120353</v>
      </c>
      <c r="J5" s="100">
        <v>89.343939849610337</v>
      </c>
      <c r="K5" s="100">
        <v>71.274364466143084</v>
      </c>
      <c r="L5" s="100">
        <v>57.547501171353353</v>
      </c>
      <c r="M5" s="100">
        <v>58.952870985946511</v>
      </c>
      <c r="N5" s="100">
        <v>63.263626575093589</v>
      </c>
      <c r="O5" s="100">
        <v>27.759689992546573</v>
      </c>
      <c r="P5" s="100">
        <v>32.784383040697449</v>
      </c>
      <c r="Q5" s="100">
        <v>114.16248049620557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4825.7043664790835</v>
      </c>
      <c r="C7" s="100">
        <v>5689.2368356333254</v>
      </c>
      <c r="D7" s="100">
        <v>5010.0564375529702</v>
      </c>
      <c r="E7" s="100">
        <v>5294.909346076266</v>
      </c>
      <c r="F7" s="100">
        <v>4873.5597871993459</v>
      </c>
      <c r="G7" s="100">
        <v>4779.9679865990493</v>
      </c>
      <c r="H7" s="100">
        <v>5169.0661371330343</v>
      </c>
      <c r="I7" s="100">
        <v>3403.6550045303879</v>
      </c>
      <c r="J7" s="100">
        <v>4709.1995103666659</v>
      </c>
      <c r="K7" s="100">
        <v>4320.4919712093088</v>
      </c>
      <c r="L7" s="100">
        <v>4377.9130405776705</v>
      </c>
      <c r="M7" s="100">
        <v>3896.6517144112622</v>
      </c>
      <c r="N7" s="100">
        <v>4157.7889983478744</v>
      </c>
      <c r="O7" s="100">
        <v>4468.4077502870705</v>
      </c>
      <c r="P7" s="100">
        <v>4093.3761359700461</v>
      </c>
      <c r="Q7" s="100">
        <v>4045.5521729180327</v>
      </c>
    </row>
    <row r="8" spans="1:17" ht="12" customHeight="1" x14ac:dyDescent="0.25">
      <c r="A8" s="88" t="s">
        <v>101</v>
      </c>
      <c r="B8" s="100">
        <v>1.5501127915877062</v>
      </c>
      <c r="C8" s="100">
        <v>2.099570318645136</v>
      </c>
      <c r="D8" s="100">
        <v>2.5553550136943364</v>
      </c>
      <c r="E8" s="100">
        <v>3.7642641812596684</v>
      </c>
      <c r="F8" s="100">
        <v>4.4608006577846115</v>
      </c>
      <c r="G8" s="100">
        <v>5.3140486490603607</v>
      </c>
      <c r="H8" s="100">
        <v>7.4423184051687832</v>
      </c>
      <c r="I8" s="100">
        <v>6.575559273299274</v>
      </c>
      <c r="J8" s="100">
        <v>9.7436411532091469</v>
      </c>
      <c r="K8" s="100">
        <v>11.646544221750652</v>
      </c>
      <c r="L8" s="100">
        <v>16.752900474373725</v>
      </c>
      <c r="M8" s="100">
        <v>17.152142602071454</v>
      </c>
      <c r="N8" s="100">
        <v>23.323435495730426</v>
      </c>
      <c r="O8" s="100">
        <v>31.258954412290038</v>
      </c>
      <c r="P8" s="100">
        <v>35.979330026318955</v>
      </c>
      <c r="Q8" s="100">
        <v>49.985003483245109</v>
      </c>
    </row>
    <row r="9" spans="1:17" ht="12" customHeight="1" x14ac:dyDescent="0.25">
      <c r="A9" s="88" t="s">
        <v>106</v>
      </c>
      <c r="B9" s="100">
        <v>4878.384743092055</v>
      </c>
      <c r="C9" s="100">
        <v>5061.2992462879274</v>
      </c>
      <c r="D9" s="100">
        <v>5113.247594143997</v>
      </c>
      <c r="E9" s="100">
        <v>4608.0235193128456</v>
      </c>
      <c r="F9" s="100">
        <v>4690.7054180896257</v>
      </c>
      <c r="G9" s="100">
        <v>4667.123697520462</v>
      </c>
      <c r="H9" s="100">
        <v>6383.4362107198067</v>
      </c>
      <c r="I9" s="100">
        <v>5010.0810894711585</v>
      </c>
      <c r="J9" s="100">
        <v>5451.7589632421004</v>
      </c>
      <c r="K9" s="100">
        <v>5136.7790714620414</v>
      </c>
      <c r="L9" s="100">
        <v>5902.3758426284494</v>
      </c>
      <c r="M9" s="100">
        <v>5270.1426509847024</v>
      </c>
      <c r="N9" s="100">
        <v>5603.8467288975262</v>
      </c>
      <c r="O9" s="100">
        <v>7040.0520199833691</v>
      </c>
      <c r="P9" s="100">
        <v>6248.8749061017879</v>
      </c>
      <c r="Q9" s="100">
        <v>6654.6892768481639</v>
      </c>
    </row>
    <row r="10" spans="1:17" ht="12" customHeight="1" x14ac:dyDescent="0.25">
      <c r="A10" s="88" t="s">
        <v>34</v>
      </c>
      <c r="B10" s="100">
        <v>0</v>
      </c>
      <c r="C10" s="100">
        <v>0</v>
      </c>
      <c r="D10" s="100">
        <v>0</v>
      </c>
      <c r="E10" s="100">
        <v>85.814586475480297</v>
      </c>
      <c r="F10" s="100">
        <v>119.3174119066236</v>
      </c>
      <c r="G10" s="100">
        <v>94.631109175950968</v>
      </c>
      <c r="H10" s="100">
        <v>129.50387752650207</v>
      </c>
      <c r="I10" s="100">
        <v>113.55100816215025</v>
      </c>
      <c r="J10" s="100">
        <v>71.465658165344237</v>
      </c>
      <c r="K10" s="100">
        <v>73.548518465068653</v>
      </c>
      <c r="L10" s="100">
        <v>86.737671798481117</v>
      </c>
      <c r="M10" s="100">
        <v>68.729278439751951</v>
      </c>
      <c r="N10" s="100">
        <v>76.864248981358784</v>
      </c>
      <c r="O10" s="100">
        <v>57.835458631986327</v>
      </c>
      <c r="P10" s="100">
        <v>603.27719906047525</v>
      </c>
      <c r="Q10" s="100">
        <v>1124.8134844958022</v>
      </c>
    </row>
    <row r="11" spans="1:17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32.596093467470773</v>
      </c>
      <c r="F11" s="100">
        <v>31.162845433490823</v>
      </c>
      <c r="G11" s="100">
        <v>32.283401200992138</v>
      </c>
      <c r="H11" s="100">
        <v>33.508767681830705</v>
      </c>
      <c r="I11" s="100">
        <v>32.311744557497647</v>
      </c>
      <c r="J11" s="100">
        <v>30.701902577289427</v>
      </c>
      <c r="K11" s="100">
        <v>33.957772365536201</v>
      </c>
      <c r="L11" s="100">
        <v>33.851148862791646</v>
      </c>
      <c r="M11" s="100">
        <v>39.178050149350447</v>
      </c>
      <c r="N11" s="100">
        <v>38.950322420034219</v>
      </c>
      <c r="O11" s="100">
        <v>42.03019701375451</v>
      </c>
      <c r="P11" s="100">
        <v>57.101026408748865</v>
      </c>
      <c r="Q11" s="100">
        <v>41.200902740570989</v>
      </c>
    </row>
    <row r="12" spans="1:17" ht="12" customHeight="1" x14ac:dyDescent="0.25">
      <c r="A12" s="88" t="s">
        <v>42</v>
      </c>
      <c r="B12" s="100">
        <v>0</v>
      </c>
      <c r="C12" s="100">
        <v>0</v>
      </c>
      <c r="D12" s="100">
        <v>0</v>
      </c>
      <c r="E12" s="100">
        <v>2019.1834514212226</v>
      </c>
      <c r="F12" s="100">
        <v>2103.7950575997247</v>
      </c>
      <c r="G12" s="100">
        <v>2073.4701459454827</v>
      </c>
      <c r="H12" s="100">
        <v>1819.199163777351</v>
      </c>
      <c r="I12" s="100">
        <v>1629.3630566176107</v>
      </c>
      <c r="J12" s="100">
        <v>1821.6150783463918</v>
      </c>
      <c r="K12" s="100">
        <v>1785.1792739193927</v>
      </c>
      <c r="L12" s="100">
        <v>2571.519979048589</v>
      </c>
      <c r="M12" s="100">
        <v>1511.0375678085898</v>
      </c>
      <c r="N12" s="100">
        <v>1788.9586919666515</v>
      </c>
      <c r="O12" s="100">
        <v>1083.3126559807683</v>
      </c>
      <c r="P12" s="100">
        <v>976.24427609544011</v>
      </c>
      <c r="Q12" s="100">
        <v>1031.6831294069684</v>
      </c>
    </row>
    <row r="13" spans="1:17" ht="12" customHeight="1" x14ac:dyDescent="0.25">
      <c r="A13" s="88" t="s">
        <v>105</v>
      </c>
      <c r="B13" s="100">
        <v>4.4396060092336098</v>
      </c>
      <c r="C13" s="100">
        <v>6.4318079441226654</v>
      </c>
      <c r="D13" s="100">
        <v>20.318667310796638</v>
      </c>
      <c r="E13" s="100">
        <v>50.022789673968603</v>
      </c>
      <c r="F13" s="100">
        <v>51.743220555864546</v>
      </c>
      <c r="G13" s="100">
        <v>58.768793089067188</v>
      </c>
      <c r="H13" s="100">
        <v>65.560164480070668</v>
      </c>
      <c r="I13" s="100">
        <v>46.47328320968159</v>
      </c>
      <c r="J13" s="100">
        <v>70.364404623688628</v>
      </c>
      <c r="K13" s="100">
        <v>112.24534939252253</v>
      </c>
      <c r="L13" s="100">
        <v>250.23344103803657</v>
      </c>
      <c r="M13" s="100">
        <v>239.43589326528729</v>
      </c>
      <c r="N13" s="100">
        <v>311.91712587911582</v>
      </c>
      <c r="O13" s="100">
        <v>379.73552327349699</v>
      </c>
      <c r="P13" s="100">
        <v>474.48693946654191</v>
      </c>
      <c r="Q13" s="100">
        <v>620.21451823549046</v>
      </c>
    </row>
    <row r="14" spans="1:17" ht="12" customHeight="1" x14ac:dyDescent="0.25">
      <c r="A14" s="51" t="s">
        <v>104</v>
      </c>
      <c r="B14" s="22">
        <v>152.97894829603823</v>
      </c>
      <c r="C14" s="22">
        <v>11.061451411098027</v>
      </c>
      <c r="D14" s="22">
        <v>569.66765548291278</v>
      </c>
      <c r="E14" s="22">
        <v>1195.7306541250064</v>
      </c>
      <c r="F14" s="22">
        <v>943.80873229243787</v>
      </c>
      <c r="G14" s="22">
        <v>639.69761762650148</v>
      </c>
      <c r="H14" s="22">
        <v>559.05429335545784</v>
      </c>
      <c r="I14" s="22">
        <v>15.132150047218863</v>
      </c>
      <c r="J14" s="22">
        <v>157.70054342793364</v>
      </c>
      <c r="K14" s="22">
        <v>336.19084261211532</v>
      </c>
      <c r="L14" s="22">
        <v>773.09674153980586</v>
      </c>
      <c r="M14" s="22">
        <v>336.61390803378629</v>
      </c>
      <c r="N14" s="22">
        <v>541.72336731399287</v>
      </c>
      <c r="O14" s="22">
        <v>448.65166140355547</v>
      </c>
      <c r="P14" s="22">
        <v>129.24990536680698</v>
      </c>
      <c r="Q14" s="22">
        <v>618.87856242562668</v>
      </c>
    </row>
    <row r="15" spans="1:17" ht="12" customHeight="1" x14ac:dyDescent="0.25">
      <c r="A15" s="105" t="s">
        <v>108</v>
      </c>
      <c r="B15" s="104">
        <v>198.04124303207701</v>
      </c>
      <c r="C15" s="104">
        <v>220.35288447366662</v>
      </c>
      <c r="D15" s="104">
        <v>207.53004864095089</v>
      </c>
      <c r="E15" s="104">
        <v>214.04270196190174</v>
      </c>
      <c r="F15" s="104">
        <v>207.2136243394896</v>
      </c>
      <c r="G15" s="104">
        <v>203.64222673546777</v>
      </c>
      <c r="H15" s="104">
        <v>244.41078032698661</v>
      </c>
      <c r="I15" s="104">
        <v>179.43802829799247</v>
      </c>
      <c r="J15" s="104">
        <v>215.44592356475755</v>
      </c>
      <c r="K15" s="104">
        <v>200.86364669964865</v>
      </c>
      <c r="L15" s="104">
        <v>221.22415435900101</v>
      </c>
      <c r="M15" s="104">
        <v>191.11354344331809</v>
      </c>
      <c r="N15" s="104">
        <v>203.10975966212339</v>
      </c>
      <c r="O15" s="104">
        <v>230.59832308447614</v>
      </c>
      <c r="P15" s="104">
        <v>211.46867789385695</v>
      </c>
      <c r="Q15" s="104">
        <v>222.98187660969822</v>
      </c>
    </row>
    <row r="16" spans="1:17" ht="12.95" customHeight="1" x14ac:dyDescent="0.25">
      <c r="A16" s="90" t="s">
        <v>102</v>
      </c>
      <c r="B16" s="101">
        <f t="shared" ref="B16:Q16" si="4">SUM(B17:B18)</f>
        <v>360.98509923184884</v>
      </c>
      <c r="C16" s="101">
        <f t="shared" si="4"/>
        <v>392.77097047259258</v>
      </c>
      <c r="D16" s="101">
        <f t="shared" si="4"/>
        <v>430.14229031460422</v>
      </c>
      <c r="E16" s="101">
        <f t="shared" si="4"/>
        <v>460.5908091426457</v>
      </c>
      <c r="F16" s="101">
        <f t="shared" si="4"/>
        <v>502.81340622844181</v>
      </c>
      <c r="G16" s="101">
        <f t="shared" si="4"/>
        <v>547.84819499202285</v>
      </c>
      <c r="H16" s="101">
        <f t="shared" si="4"/>
        <v>606.81929300303455</v>
      </c>
      <c r="I16" s="101">
        <f t="shared" si="4"/>
        <v>684.38119070524181</v>
      </c>
      <c r="J16" s="101">
        <f t="shared" si="4"/>
        <v>738.7948899125671</v>
      </c>
      <c r="K16" s="101">
        <f t="shared" si="4"/>
        <v>793.5253717288665</v>
      </c>
      <c r="L16" s="101">
        <f t="shared" si="4"/>
        <v>854.88256081379814</v>
      </c>
      <c r="M16" s="101">
        <f t="shared" si="4"/>
        <v>900.65567589788168</v>
      </c>
      <c r="N16" s="101">
        <f t="shared" si="4"/>
        <v>927.26182427584013</v>
      </c>
      <c r="O16" s="101">
        <f t="shared" si="4"/>
        <v>957.5037580782041</v>
      </c>
      <c r="P16" s="101">
        <f t="shared" si="4"/>
        <v>1024.1243923498598</v>
      </c>
      <c r="Q16" s="101">
        <f t="shared" si="4"/>
        <v>1096.2069493738129</v>
      </c>
    </row>
    <row r="17" spans="1:17" ht="12.95" customHeight="1" x14ac:dyDescent="0.25">
      <c r="A17" s="88" t="s">
        <v>101</v>
      </c>
      <c r="B17" s="103">
        <v>0.30985581776229121</v>
      </c>
      <c r="C17" s="103">
        <v>0.33787233092791941</v>
      </c>
      <c r="D17" s="103">
        <v>0.37453356280976813</v>
      </c>
      <c r="E17" s="103">
        <v>0.47216752145393937</v>
      </c>
      <c r="F17" s="103">
        <v>0.59982203845868409</v>
      </c>
      <c r="G17" s="103">
        <v>0.7680639158197633</v>
      </c>
      <c r="H17" s="103">
        <v>0.92037997311133379</v>
      </c>
      <c r="I17" s="103">
        <v>1.4495846609979468</v>
      </c>
      <c r="J17" s="103">
        <v>1.8243278399745402</v>
      </c>
      <c r="K17" s="103">
        <v>2.2738090005391443</v>
      </c>
      <c r="L17" s="103">
        <v>3.0091252503169335</v>
      </c>
      <c r="M17" s="103">
        <v>3.3525328327149482</v>
      </c>
      <c r="N17" s="103">
        <v>3.9363253550246182</v>
      </c>
      <c r="O17" s="103">
        <v>5.0742319787319987</v>
      </c>
      <c r="P17" s="103">
        <v>7.1902284668845491</v>
      </c>
      <c r="Q17" s="103">
        <v>10.860580302935222</v>
      </c>
    </row>
    <row r="18" spans="1:17" ht="12" customHeight="1" x14ac:dyDescent="0.25">
      <c r="A18" s="88" t="s">
        <v>100</v>
      </c>
      <c r="B18" s="103">
        <v>360.67524341408654</v>
      </c>
      <c r="C18" s="103">
        <v>392.43309814166469</v>
      </c>
      <c r="D18" s="103">
        <v>429.76775675179448</v>
      </c>
      <c r="E18" s="103">
        <v>460.11864162119178</v>
      </c>
      <c r="F18" s="103">
        <v>502.21358418998312</v>
      </c>
      <c r="G18" s="103">
        <v>547.08013107620309</v>
      </c>
      <c r="H18" s="103">
        <v>605.89891302992316</v>
      </c>
      <c r="I18" s="103">
        <v>682.93160604424384</v>
      </c>
      <c r="J18" s="103">
        <v>736.97056207259254</v>
      </c>
      <c r="K18" s="103">
        <v>791.25156272832737</v>
      </c>
      <c r="L18" s="103">
        <v>851.87343556348117</v>
      </c>
      <c r="M18" s="103">
        <v>897.30314306516675</v>
      </c>
      <c r="N18" s="103">
        <v>923.32549892081556</v>
      </c>
      <c r="O18" s="103">
        <v>952.42952609947213</v>
      </c>
      <c r="P18" s="103">
        <v>1016.9341638829752</v>
      </c>
      <c r="Q18" s="103">
        <v>1085.3463690708777</v>
      </c>
    </row>
    <row r="19" spans="1:17" ht="12.95" customHeight="1" x14ac:dyDescent="0.25">
      <c r="A19" s="90" t="s">
        <v>47</v>
      </c>
      <c r="B19" s="101">
        <f t="shared" ref="B19" si="5">SUM(B20:B27)</f>
        <v>1954.2535368837318</v>
      </c>
      <c r="C19" s="101">
        <f t="shared" ref="C19:Q19" si="6">SUM(C20:C27)</f>
        <v>1983.2049657668872</v>
      </c>
      <c r="D19" s="101">
        <f t="shared" si="6"/>
        <v>1993.3128570723122</v>
      </c>
      <c r="E19" s="101">
        <f t="shared" si="6"/>
        <v>2016.3089847455194</v>
      </c>
      <c r="F19" s="101">
        <f t="shared" si="6"/>
        <v>2044.0211579329891</v>
      </c>
      <c r="G19" s="101">
        <f t="shared" si="6"/>
        <v>2050.4841421373426</v>
      </c>
      <c r="H19" s="101">
        <f t="shared" si="6"/>
        <v>2122.4742333693462</v>
      </c>
      <c r="I19" s="101">
        <f t="shared" si="6"/>
        <v>2173.8308067254502</v>
      </c>
      <c r="J19" s="101">
        <f t="shared" si="6"/>
        <v>2205.5360842858922</v>
      </c>
      <c r="K19" s="101">
        <f t="shared" si="6"/>
        <v>2222.4782114287746</v>
      </c>
      <c r="L19" s="101">
        <f t="shared" si="6"/>
        <v>2231.9980960032531</v>
      </c>
      <c r="M19" s="101">
        <f t="shared" si="6"/>
        <v>2258.8276895124641</v>
      </c>
      <c r="N19" s="101">
        <f t="shared" si="6"/>
        <v>2298.5750773213881</v>
      </c>
      <c r="O19" s="101">
        <f t="shared" si="6"/>
        <v>2327.8413298985915</v>
      </c>
      <c r="P19" s="101">
        <f t="shared" si="6"/>
        <v>2344.627545979276</v>
      </c>
      <c r="Q19" s="101">
        <f t="shared" si="6"/>
        <v>2380.1164147607165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25.334280273968247</v>
      </c>
      <c r="C21" s="100">
        <v>30.950385675900641</v>
      </c>
      <c r="D21" s="100">
        <v>45.951155121281218</v>
      </c>
      <c r="E21" s="100">
        <v>53.058978557293507</v>
      </c>
      <c r="F21" s="100">
        <v>69.547869757246914</v>
      </c>
      <c r="G21" s="100">
        <v>82.762435086666017</v>
      </c>
      <c r="H21" s="100">
        <v>90.622429144838478</v>
      </c>
      <c r="I21" s="100">
        <v>87.515455947723822</v>
      </c>
      <c r="J21" s="100">
        <v>84.243350532363337</v>
      </c>
      <c r="K21" s="100">
        <v>80.40280672092905</v>
      </c>
      <c r="L21" s="100">
        <v>75.796054113663303</v>
      </c>
      <c r="M21" s="100">
        <v>75.572760847874576</v>
      </c>
      <c r="N21" s="100">
        <v>70.504312759537129</v>
      </c>
      <c r="O21" s="100">
        <v>62.41707250380739</v>
      </c>
      <c r="P21" s="100">
        <v>61.722711819330705</v>
      </c>
      <c r="Q21" s="100">
        <v>59.686648121402122</v>
      </c>
    </row>
    <row r="22" spans="1:17" ht="12" customHeight="1" x14ac:dyDescent="0.25">
      <c r="A22" s="88" t="s">
        <v>99</v>
      </c>
      <c r="B22" s="100">
        <v>796.60814630175173</v>
      </c>
      <c r="C22" s="100">
        <v>821.86227003018541</v>
      </c>
      <c r="D22" s="100">
        <v>823.88517635604092</v>
      </c>
      <c r="E22" s="100">
        <v>781.78717733306803</v>
      </c>
      <c r="F22" s="100">
        <v>748.85865177762378</v>
      </c>
      <c r="G22" s="100">
        <v>746.69203488408846</v>
      </c>
      <c r="H22" s="100">
        <v>741.26801998886208</v>
      </c>
      <c r="I22" s="100">
        <v>728.87331792312591</v>
      </c>
      <c r="J22" s="100">
        <v>732.54616205779587</v>
      </c>
      <c r="K22" s="100">
        <v>725.54034824813994</v>
      </c>
      <c r="L22" s="100">
        <v>707.67830675084667</v>
      </c>
      <c r="M22" s="100">
        <v>717.74367769531329</v>
      </c>
      <c r="N22" s="100">
        <v>715.02974623796558</v>
      </c>
      <c r="O22" s="100">
        <v>716.08403259915599</v>
      </c>
      <c r="P22" s="100">
        <v>716.92395009696656</v>
      </c>
      <c r="Q22" s="100">
        <v>708.88371667823822</v>
      </c>
    </row>
    <row r="23" spans="1:17" ht="12" customHeight="1" x14ac:dyDescent="0.25">
      <c r="A23" s="88" t="s">
        <v>98</v>
      </c>
      <c r="B23" s="100">
        <v>633.46643584668675</v>
      </c>
      <c r="C23" s="100">
        <v>677.6460149854795</v>
      </c>
      <c r="D23" s="100">
        <v>683.0704434442431</v>
      </c>
      <c r="E23" s="100">
        <v>659.80441171791131</v>
      </c>
      <c r="F23" s="100">
        <v>623.72845621167539</v>
      </c>
      <c r="G23" s="100">
        <v>634.47271222560812</v>
      </c>
      <c r="H23" s="100">
        <v>674.78494571196552</v>
      </c>
      <c r="I23" s="100">
        <v>677.96134080966021</v>
      </c>
      <c r="J23" s="100">
        <v>683.54572959447103</v>
      </c>
      <c r="K23" s="100">
        <v>698.21892552131203</v>
      </c>
      <c r="L23" s="100">
        <v>715.00754717555662</v>
      </c>
      <c r="M23" s="100">
        <v>727.69985403339183</v>
      </c>
      <c r="N23" s="100">
        <v>737.03981462544368</v>
      </c>
      <c r="O23" s="100">
        <v>743.68710385400527</v>
      </c>
      <c r="P23" s="100">
        <v>895.12831796980561</v>
      </c>
      <c r="Q23" s="100">
        <v>941.72306141811293</v>
      </c>
    </row>
    <row r="24" spans="1:17" ht="12" customHeight="1" x14ac:dyDescent="0.25">
      <c r="A24" s="88" t="s">
        <v>34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>
        <v>0</v>
      </c>
      <c r="C25" s="100">
        <v>0</v>
      </c>
      <c r="D25" s="100">
        <v>0</v>
      </c>
      <c r="E25" s="100">
        <v>263.31566320073762</v>
      </c>
      <c r="F25" s="100">
        <v>270.30398530662177</v>
      </c>
      <c r="G25" s="100">
        <v>274.77353907360481</v>
      </c>
      <c r="H25" s="100">
        <v>266.79760041091492</v>
      </c>
      <c r="I25" s="100">
        <v>276.1824505529342</v>
      </c>
      <c r="J25" s="100">
        <v>275.75848914943765</v>
      </c>
      <c r="K25" s="100">
        <v>276.56883998391731</v>
      </c>
      <c r="L25" s="100">
        <v>275.93123155999939</v>
      </c>
      <c r="M25" s="100">
        <v>281.13344646847406</v>
      </c>
      <c r="N25" s="100">
        <v>277.48391500527231</v>
      </c>
      <c r="O25" s="100">
        <v>180.83134531421527</v>
      </c>
      <c r="P25" s="100">
        <v>179.20882728473859</v>
      </c>
      <c r="Q25" s="100">
        <v>172.83725291185195</v>
      </c>
    </row>
    <row r="26" spans="1:17" ht="12" customHeight="1" x14ac:dyDescent="0.25">
      <c r="A26" s="88" t="s">
        <v>30</v>
      </c>
      <c r="B26" s="22">
        <v>484.75277106414052</v>
      </c>
      <c r="C26" s="22">
        <v>438.84635507532158</v>
      </c>
      <c r="D26" s="22">
        <v>425.00641215074711</v>
      </c>
      <c r="E26" s="22">
        <v>244.04637393650881</v>
      </c>
      <c r="F26" s="22">
        <v>316.27889487982105</v>
      </c>
      <c r="G26" s="22">
        <v>292.1741597060327</v>
      </c>
      <c r="H26" s="22">
        <v>328.50800811276491</v>
      </c>
      <c r="I26" s="22">
        <v>377.49820149200627</v>
      </c>
      <c r="J26" s="22">
        <v>404.74511295182464</v>
      </c>
      <c r="K26" s="22">
        <v>412.85012095447593</v>
      </c>
      <c r="L26" s="22">
        <v>423.88381238031889</v>
      </c>
      <c r="M26" s="22">
        <v>424.60093332246515</v>
      </c>
      <c r="N26" s="22">
        <v>462.40380339994556</v>
      </c>
      <c r="O26" s="22">
        <v>586.89246765347605</v>
      </c>
      <c r="P26" s="22">
        <v>456.05604631745058</v>
      </c>
      <c r="Q26" s="22">
        <v>458.74650758104917</v>
      </c>
    </row>
    <row r="27" spans="1:17" ht="12" customHeight="1" x14ac:dyDescent="0.25">
      <c r="A27" s="93" t="s">
        <v>33</v>
      </c>
      <c r="B27" s="107">
        <v>14.091903397184627</v>
      </c>
      <c r="C27" s="107">
        <v>13.899940000000001</v>
      </c>
      <c r="D27" s="107">
        <v>15.399669999999997</v>
      </c>
      <c r="E27" s="107">
        <v>14.296379999999996</v>
      </c>
      <c r="F27" s="107">
        <v>15.303299999999998</v>
      </c>
      <c r="G27" s="107">
        <v>19.609261161342573</v>
      </c>
      <c r="H27" s="107">
        <v>20.493229999999997</v>
      </c>
      <c r="I27" s="107">
        <v>25.800039999999992</v>
      </c>
      <c r="J27" s="107">
        <v>24.697239999999994</v>
      </c>
      <c r="K27" s="107">
        <v>28.897170000000003</v>
      </c>
      <c r="L27" s="107">
        <v>33.701144022868519</v>
      </c>
      <c r="M27" s="107">
        <v>32.077017144945444</v>
      </c>
      <c r="N27" s="107">
        <v>36.113485293223597</v>
      </c>
      <c r="O27" s="107">
        <v>37.929307973931699</v>
      </c>
      <c r="P27" s="107">
        <v>35.587692490983827</v>
      </c>
      <c r="Q27" s="107">
        <v>38.239228050062067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7">SUM(B30:B33)</f>
        <v>1944.8876454565698</v>
      </c>
      <c r="C29" s="101">
        <f t="shared" ref="C29:Q29" si="8">SUM(C30:C33)</f>
        <v>1976.4680366163047</v>
      </c>
      <c r="D29" s="101">
        <f t="shared" si="8"/>
        <v>1992.7970200828847</v>
      </c>
      <c r="E29" s="101">
        <f t="shared" si="8"/>
        <v>2017.2865180674048</v>
      </c>
      <c r="F29" s="101">
        <f t="shared" si="8"/>
        <v>2037.6990294200109</v>
      </c>
      <c r="G29" s="101">
        <f t="shared" si="8"/>
        <v>2060.3540670013003</v>
      </c>
      <c r="H29" s="101">
        <f t="shared" si="8"/>
        <v>2114.0244024632361</v>
      </c>
      <c r="I29" s="101">
        <f t="shared" si="8"/>
        <v>2189.6187781333774</v>
      </c>
      <c r="J29" s="101">
        <f t="shared" si="8"/>
        <v>2231.0357615197108</v>
      </c>
      <c r="K29" s="101">
        <f t="shared" si="8"/>
        <v>2228.0944721433098</v>
      </c>
      <c r="L29" s="101">
        <f t="shared" si="8"/>
        <v>2281.3007600853298</v>
      </c>
      <c r="M29" s="101">
        <f t="shared" si="8"/>
        <v>2296.9837282711278</v>
      </c>
      <c r="N29" s="101">
        <f t="shared" si="8"/>
        <v>2345.7534459912822</v>
      </c>
      <c r="O29" s="101">
        <f t="shared" si="8"/>
        <v>2400.6005693343945</v>
      </c>
      <c r="P29" s="101">
        <f t="shared" si="8"/>
        <v>2407.7393788176169</v>
      </c>
      <c r="Q29" s="101">
        <f t="shared" si="8"/>
        <v>2436.5183281280479</v>
      </c>
    </row>
    <row r="30" spans="1:17" ht="12" customHeight="1" x14ac:dyDescent="0.25">
      <c r="A30" s="88" t="s">
        <v>66</v>
      </c>
      <c r="B30" s="100">
        <v>74.637191928060176</v>
      </c>
      <c r="C30" s="100">
        <v>74.150455684957592</v>
      </c>
      <c r="D30" s="100">
        <v>52.96398705125501</v>
      </c>
      <c r="E30" s="100">
        <v>131.19902269825315</v>
      </c>
      <c r="F30" s="100">
        <v>119.28392087322771</v>
      </c>
      <c r="G30" s="100">
        <v>195.60755873304257</v>
      </c>
      <c r="H30" s="100">
        <v>131.67943641507105</v>
      </c>
      <c r="I30" s="100">
        <v>121.73625528447103</v>
      </c>
      <c r="J30" s="100">
        <v>141.87570122505392</v>
      </c>
      <c r="K30" s="100">
        <v>132.31679958181181</v>
      </c>
      <c r="L30" s="100">
        <v>115.28157800045511</v>
      </c>
      <c r="M30" s="100">
        <v>116.33609127074082</v>
      </c>
      <c r="N30" s="100">
        <v>129.11471922479564</v>
      </c>
      <c r="O30" s="100">
        <v>173.01906873698206</v>
      </c>
      <c r="P30" s="100">
        <v>143.21618913352421</v>
      </c>
      <c r="Q30" s="100">
        <v>117.53743346062497</v>
      </c>
    </row>
    <row r="31" spans="1:17" ht="12" customHeight="1" x14ac:dyDescent="0.25">
      <c r="A31" s="88" t="s">
        <v>98</v>
      </c>
      <c r="B31" s="100">
        <v>957.58866435576829</v>
      </c>
      <c r="C31" s="100">
        <v>967.48494452592172</v>
      </c>
      <c r="D31" s="100">
        <v>979.62001749590786</v>
      </c>
      <c r="E31" s="100">
        <v>969.1065456082631</v>
      </c>
      <c r="F31" s="100">
        <v>994.1149588251767</v>
      </c>
      <c r="G31" s="100">
        <v>956.31616134350031</v>
      </c>
      <c r="H31" s="100">
        <v>939.28636576937481</v>
      </c>
      <c r="I31" s="100">
        <v>950.5248472142847</v>
      </c>
      <c r="J31" s="100">
        <v>976.76740498533889</v>
      </c>
      <c r="K31" s="100">
        <v>977.25554255530619</v>
      </c>
      <c r="L31" s="100">
        <v>967.73584384234482</v>
      </c>
      <c r="M31" s="100">
        <v>968.17697017065336</v>
      </c>
      <c r="N31" s="100">
        <v>985.31898199583543</v>
      </c>
      <c r="O31" s="100">
        <v>1022.3926271979423</v>
      </c>
      <c r="P31" s="100">
        <v>1123.7558186297631</v>
      </c>
      <c r="Q31" s="100">
        <v>1134.6139485557778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>
        <v>912.66178917274135</v>
      </c>
      <c r="C33" s="18">
        <v>934.83263640542555</v>
      </c>
      <c r="D33" s="18">
        <v>960.21301553572175</v>
      </c>
      <c r="E33" s="18">
        <v>916.98094976088862</v>
      </c>
      <c r="F33" s="18">
        <v>924.30014972160654</v>
      </c>
      <c r="G33" s="18">
        <v>908.43034692475737</v>
      </c>
      <c r="H33" s="18">
        <v>1043.0586002787902</v>
      </c>
      <c r="I33" s="18">
        <v>1117.357675634622</v>
      </c>
      <c r="J33" s="18">
        <v>1112.3926553093181</v>
      </c>
      <c r="K33" s="18">
        <v>1118.5221300061917</v>
      </c>
      <c r="L33" s="18">
        <v>1198.2833382425299</v>
      </c>
      <c r="M33" s="18">
        <v>1212.4706668297335</v>
      </c>
      <c r="N33" s="18">
        <v>1231.3197447706514</v>
      </c>
      <c r="O33" s="18">
        <v>1205.1888733994701</v>
      </c>
      <c r="P33" s="18">
        <v>1140.7673710543295</v>
      </c>
      <c r="Q33" s="18">
        <v>1184.3669461116453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111</v>
      </c>
      <c r="B3" s="115">
        <f>IF(SER_hh_tes!B3=0,"",SER_hh_tes!B3/SER_hh_fec!B3)</f>
        <v>0.66157994969246769</v>
      </c>
      <c r="C3" s="115">
        <f>IF(SER_hh_tes!C3=0,"",SER_hh_tes!C3/SER_hh_fec!C3)</f>
        <v>0.66433379986048335</v>
      </c>
      <c r="D3" s="115">
        <f>IF(SER_hh_tes!D3=0,"",SER_hh_tes!D3/SER_hh_fec!D3)</f>
        <v>0.6745319384568631</v>
      </c>
      <c r="E3" s="115">
        <f>IF(SER_hh_tes!E3=0,"",SER_hh_tes!E3/SER_hh_fec!E3)</f>
        <v>0.69949896390948718</v>
      </c>
      <c r="F3" s="115">
        <f>IF(SER_hh_tes!F3=0,"",SER_hh_tes!F3/SER_hh_fec!F3)</f>
        <v>0.70629960074508069</v>
      </c>
      <c r="G3" s="115">
        <f>IF(SER_hh_tes!G3=0,"",SER_hh_tes!G3/SER_hh_fec!G3)</f>
        <v>0.71088631448735629</v>
      </c>
      <c r="H3" s="115">
        <f>IF(SER_hh_tes!H3=0,"",SER_hh_tes!H3/SER_hh_fec!H3)</f>
        <v>0.72040553851304268</v>
      </c>
      <c r="I3" s="115">
        <f>IF(SER_hh_tes!I3=0,"",SER_hh_tes!I3/SER_hh_fec!I3)</f>
        <v>0.72614268954887462</v>
      </c>
      <c r="J3" s="115">
        <f>IF(SER_hh_tes!J3=0,"",SER_hh_tes!J3/SER_hh_fec!J3)</f>
        <v>0.73326357788043706</v>
      </c>
      <c r="K3" s="115">
        <f>IF(SER_hh_tes!K3=0,"",SER_hh_tes!K3/SER_hh_fec!K3)</f>
        <v>0.74159762888315395</v>
      </c>
      <c r="L3" s="115">
        <f>IF(SER_hh_tes!L3=0,"",SER_hh_tes!L3/SER_hh_fec!L3)</f>
        <v>0.76058745094668234</v>
      </c>
      <c r="M3" s="115">
        <f>IF(SER_hh_tes!M3=0,"",SER_hh_tes!M3/SER_hh_fec!M3)</f>
        <v>0.76074240563557871</v>
      </c>
      <c r="N3" s="115">
        <f>IF(SER_hh_tes!N3=0,"",SER_hh_tes!N3/SER_hh_fec!N3)</f>
        <v>0.77127073413455582</v>
      </c>
      <c r="O3" s="115">
        <f>IF(SER_hh_tes!O3=0,"",SER_hh_tes!O3/SER_hh_fec!O3)</f>
        <v>0.77810359152259334</v>
      </c>
      <c r="P3" s="115">
        <f>IF(SER_hh_tes!P3=0,"",SER_hh_tes!P3/SER_hh_fec!P3)</f>
        <v>0.78679157142069989</v>
      </c>
      <c r="Q3" s="115">
        <f>IF(SER_hh_tes!Q3=0,"",SER_hh_tes!Q3/SER_hh_fec!Q3)</f>
        <v>0.80289103627744818</v>
      </c>
    </row>
    <row r="4" spans="1:17" ht="12.95" customHeight="1" x14ac:dyDescent="0.25">
      <c r="A4" s="90" t="s">
        <v>44</v>
      </c>
      <c r="B4" s="110">
        <f>IF(SER_hh_tes!B4=0,"",SER_hh_tes!B4/SER_hh_fec!B4)</f>
        <v>0.68510513267845097</v>
      </c>
      <c r="C4" s="110">
        <f>IF(SER_hh_tes!C4=0,"",SER_hh_tes!C4/SER_hh_fec!C4)</f>
        <v>0.68532667278216575</v>
      </c>
      <c r="D4" s="110">
        <f>IF(SER_hh_tes!D4=0,"",SER_hh_tes!D4/SER_hh_fec!D4)</f>
        <v>0.69738217946994729</v>
      </c>
      <c r="E4" s="110">
        <f>IF(SER_hh_tes!E4=0,"",SER_hh_tes!E4/SER_hh_fec!E4)</f>
        <v>0.72604721967337016</v>
      </c>
      <c r="F4" s="110">
        <f>IF(SER_hh_tes!F4=0,"",SER_hh_tes!F4/SER_hh_fec!F4)</f>
        <v>0.73307014621925293</v>
      </c>
      <c r="G4" s="110">
        <f>IF(SER_hh_tes!G4=0,"",SER_hh_tes!G4/SER_hh_fec!G4)</f>
        <v>0.73875188748127429</v>
      </c>
      <c r="H4" s="110">
        <f>IF(SER_hh_tes!H4=0,"",SER_hh_tes!H4/SER_hh_fec!H4)</f>
        <v>0.74325550037668608</v>
      </c>
      <c r="I4" s="110">
        <f>IF(SER_hh_tes!I4=0,"",SER_hh_tes!I4/SER_hh_fec!I4)</f>
        <v>0.75442592181866719</v>
      </c>
      <c r="J4" s="110">
        <f>IF(SER_hh_tes!J4=0,"",SER_hh_tes!J4/SER_hh_fec!J4)</f>
        <v>0.75699241150085095</v>
      </c>
      <c r="K4" s="110">
        <f>IF(SER_hh_tes!K4=0,"",SER_hh_tes!K4/SER_hh_fec!K4)</f>
        <v>0.76543811341963675</v>
      </c>
      <c r="L4" s="110">
        <f>IF(SER_hh_tes!L4=0,"",SER_hh_tes!L4/SER_hh_fec!L4)</f>
        <v>0.78404131578238323</v>
      </c>
      <c r="M4" s="110">
        <f>IF(SER_hh_tes!M4=0,"",SER_hh_tes!M4/SER_hh_fec!M4)</f>
        <v>0.78500575258834049</v>
      </c>
      <c r="N4" s="110">
        <f>IF(SER_hh_tes!N4=0,"",SER_hh_tes!N4/SER_hh_fec!N4)</f>
        <v>0.79544650008486573</v>
      </c>
      <c r="O4" s="110">
        <f>IF(SER_hh_tes!O4=0,"",SER_hh_tes!O4/SER_hh_fec!O4)</f>
        <v>0.80259572924702616</v>
      </c>
      <c r="P4" s="110">
        <f>IF(SER_hh_tes!P4=0,"",SER_hh_tes!P4/SER_hh_fec!P4)</f>
        <v>0.81524852345948007</v>
      </c>
      <c r="Q4" s="110">
        <f>IF(SER_hh_tes!Q4=0,"",SER_hh_tes!Q4/SER_hh_fec!Q4)</f>
        <v>0.83044736941677766</v>
      </c>
    </row>
    <row r="5" spans="1:17" ht="12" customHeight="1" x14ac:dyDescent="0.25">
      <c r="A5" s="88" t="s">
        <v>38</v>
      </c>
      <c r="B5" s="109">
        <f>IF(SER_hh_tes!B5=0,"",SER_hh_tes!B5/SER_hh_fec!B5)</f>
        <v>0.57161528664681294</v>
      </c>
      <c r="C5" s="109">
        <f>IF(SER_hh_tes!C5=0,"",SER_hh_tes!C5/SER_hh_fec!C5)</f>
        <v>0.57294584817447469</v>
      </c>
      <c r="D5" s="109">
        <f>IF(SER_hh_tes!D5=0,"",SER_hh_tes!D5/SER_hh_fec!D5)</f>
        <v>0.57316430212421066</v>
      </c>
      <c r="E5" s="109">
        <f>IF(SER_hh_tes!E5=0,"",SER_hh_tes!E5/SER_hh_fec!E5)</f>
        <v>0.57588411585348953</v>
      </c>
      <c r="F5" s="109">
        <f>IF(SER_hh_tes!F5=0,"",SER_hh_tes!F5/SER_hh_fec!F5)</f>
        <v>0.57729913821010181</v>
      </c>
      <c r="G5" s="109">
        <f>IF(SER_hh_tes!G5=0,"",SER_hh_tes!G5/SER_hh_fec!G5)</f>
        <v>0.58428300750442319</v>
      </c>
      <c r="H5" s="109">
        <f>IF(SER_hh_tes!H5=0,"",SER_hh_tes!H5/SER_hh_fec!H5)</f>
        <v>0.59489264371317285</v>
      </c>
      <c r="I5" s="109">
        <f>IF(SER_hh_tes!I5=0,"",SER_hh_tes!I5/SER_hh_fec!I5)</f>
        <v>0.60492639767216039</v>
      </c>
      <c r="J5" s="109">
        <f>IF(SER_hh_tes!J5=0,"",SER_hh_tes!J5/SER_hh_fec!J5)</f>
        <v>0.6052744206322026</v>
      </c>
      <c r="K5" s="109">
        <f>IF(SER_hh_tes!K5=0,"",SER_hh_tes!K5/SER_hh_fec!K5)</f>
        <v>0.60719799896886661</v>
      </c>
      <c r="L5" s="109">
        <f>IF(SER_hh_tes!L5=0,"",SER_hh_tes!L5/SER_hh_fec!L5)</f>
        <v>0.60954749791296292</v>
      </c>
      <c r="M5" s="109">
        <f>IF(SER_hh_tes!M5=0,"",SER_hh_tes!M5/SER_hh_fec!M5)</f>
        <v>0.61018203489058365</v>
      </c>
      <c r="N5" s="109">
        <f>IF(SER_hh_tes!N5=0,"",SER_hh_tes!N5/SER_hh_fec!N5)</f>
        <v>0.61029103277727259</v>
      </c>
      <c r="O5" s="109">
        <f>IF(SER_hh_tes!O5=0,"",SER_hh_tes!O5/SER_hh_fec!O5)</f>
        <v>0.61264294860161439</v>
      </c>
      <c r="P5" s="109">
        <f>IF(SER_hh_tes!P5=0,"",SER_hh_tes!P5/SER_hh_fec!P5)</f>
        <v>0.61500876401308113</v>
      </c>
      <c r="Q5" s="109">
        <f>IF(SER_hh_tes!Q5=0,"",SER_hh_tes!Q5/SER_hh_fec!Q5)</f>
        <v>0.62066352944442205</v>
      </c>
    </row>
    <row r="6" spans="1:17" ht="12" customHeight="1" x14ac:dyDescent="0.25">
      <c r="A6" s="88" t="s">
        <v>66</v>
      </c>
      <c r="B6" s="109" t="str">
        <f>IF(SER_hh_tes!B6=0,"",SER_hh_tes!B6/SER_hh_fec!B6)</f>
        <v/>
      </c>
      <c r="C6" s="109" t="str">
        <f>IF(SER_hh_tes!C6=0,"",SER_hh_tes!C6/SER_hh_fec!C6)</f>
        <v/>
      </c>
      <c r="D6" s="109" t="str">
        <f>IF(SER_hh_tes!D6=0,"",SER_hh_tes!D6/SER_hh_fec!D6)</f>
        <v/>
      </c>
      <c r="E6" s="109" t="str">
        <f>IF(SER_hh_tes!E6=0,"",SER_hh_tes!E6/SER_hh_fec!E6)</f>
        <v/>
      </c>
      <c r="F6" s="109" t="str">
        <f>IF(SER_hh_tes!F6=0,"",SER_hh_tes!F6/SER_hh_fec!F6)</f>
        <v/>
      </c>
      <c r="G6" s="109" t="str">
        <f>IF(SER_hh_tes!G6=0,"",SER_hh_tes!G6/SER_hh_fec!G6)</f>
        <v/>
      </c>
      <c r="H6" s="109" t="str">
        <f>IF(SER_hh_tes!H6=0,"",SER_hh_tes!H6/SER_hh_fec!H6)</f>
        <v/>
      </c>
      <c r="I6" s="109" t="str">
        <f>IF(SER_hh_tes!I6=0,"",SER_hh_tes!I6/SER_hh_fec!I6)</f>
        <v/>
      </c>
      <c r="J6" s="109" t="str">
        <f>IF(SER_hh_tes!J6=0,"",SER_hh_tes!J6/SER_hh_fec!J6)</f>
        <v/>
      </c>
      <c r="K6" s="109" t="str">
        <f>IF(SER_hh_tes!K6=0,"",SER_hh_tes!K6/SER_hh_fec!K6)</f>
        <v/>
      </c>
      <c r="L6" s="109" t="str">
        <f>IF(SER_hh_tes!L6=0,"",SER_hh_tes!L6/SER_hh_fec!L6)</f>
        <v/>
      </c>
      <c r="M6" s="109" t="str">
        <f>IF(SER_hh_tes!M6=0,"",SER_hh_tes!M6/SER_hh_fec!M6)</f>
        <v/>
      </c>
      <c r="N6" s="109" t="str">
        <f>IF(SER_hh_tes!N6=0,"",SER_hh_tes!N6/SER_hh_fec!N6)</f>
        <v/>
      </c>
      <c r="O6" s="109" t="str">
        <f>IF(SER_hh_tes!O6=0,"",SER_hh_tes!O6/SER_hh_fec!O6)</f>
        <v/>
      </c>
      <c r="P6" s="109" t="str">
        <f>IF(SER_hh_tes!P6=0,"",SER_hh_tes!P6/SER_hh_fec!P6)</f>
        <v/>
      </c>
      <c r="Q6" s="109" t="str">
        <f>IF(SER_hh_tes!Q6=0,"",SER_hh_tes!Q6/SER_hh_fec!Q6)</f>
        <v/>
      </c>
    </row>
    <row r="7" spans="1:17" ht="12" customHeight="1" x14ac:dyDescent="0.25">
      <c r="A7" s="88" t="s">
        <v>99</v>
      </c>
      <c r="B7" s="109">
        <f>IF(SER_hh_tes!B7=0,"",SER_hh_tes!B7/SER_hh_fec!B7)</f>
        <v>0.65955609997709175</v>
      </c>
      <c r="C7" s="109">
        <f>IF(SER_hh_tes!C7=0,"",SER_hh_tes!C7/SER_hh_fec!C7)</f>
        <v>0.66251370815442678</v>
      </c>
      <c r="D7" s="109">
        <f>IF(SER_hh_tes!D7=0,"",SER_hh_tes!D7/SER_hh_fec!D7)</f>
        <v>0.66283745612048417</v>
      </c>
      <c r="E7" s="109">
        <f>IF(SER_hh_tes!E7=0,"",SER_hh_tes!E7/SER_hh_fec!E7)</f>
        <v>0.66331504857125423</v>
      </c>
      <c r="F7" s="109">
        <f>IF(SER_hh_tes!F7=0,"",SER_hh_tes!F7/SER_hh_fec!F7)</f>
        <v>0.66532048075437145</v>
      </c>
      <c r="G7" s="109">
        <f>IF(SER_hh_tes!G7=0,"",SER_hh_tes!G7/SER_hh_fec!G7)</f>
        <v>0.66786317179414911</v>
      </c>
      <c r="H7" s="109">
        <f>IF(SER_hh_tes!H7=0,"",SER_hh_tes!H7/SER_hh_fec!H7)</f>
        <v>0.67050867411279536</v>
      </c>
      <c r="I7" s="109">
        <f>IF(SER_hh_tes!I7=0,"",SER_hh_tes!I7/SER_hh_fec!I7)</f>
        <v>0.67171305922772551</v>
      </c>
      <c r="J7" s="109">
        <f>IF(SER_hh_tes!J7=0,"",SER_hh_tes!J7/SER_hh_fec!J7)</f>
        <v>0.67909953331668094</v>
      </c>
      <c r="K7" s="109">
        <f>IF(SER_hh_tes!K7=0,"",SER_hh_tes!K7/SER_hh_fec!K7)</f>
        <v>0.68254018652813131</v>
      </c>
      <c r="L7" s="109">
        <f>IF(SER_hh_tes!L7=0,"",SER_hh_tes!L7/SER_hh_fec!L7)</f>
        <v>0.68435539368554521</v>
      </c>
      <c r="M7" s="109">
        <f>IF(SER_hh_tes!M7=0,"",SER_hh_tes!M7/SER_hh_fec!M7)</f>
        <v>0.68927143628220588</v>
      </c>
      <c r="N7" s="109">
        <f>IF(SER_hh_tes!N7=0,"",SER_hh_tes!N7/SER_hh_fec!N7)</f>
        <v>0.69407285805716246</v>
      </c>
      <c r="O7" s="109">
        <f>IF(SER_hh_tes!O7=0,"",SER_hh_tes!O7/SER_hh_fec!O7)</f>
        <v>0.69897238816381202</v>
      </c>
      <c r="P7" s="109">
        <f>IF(SER_hh_tes!P7=0,"",SER_hh_tes!P7/SER_hh_fec!P7)</f>
        <v>0.70406252775620548</v>
      </c>
      <c r="Q7" s="109">
        <f>IF(SER_hh_tes!Q7=0,"",SER_hh_tes!Q7/SER_hh_fec!Q7)</f>
        <v>0.70745967470729543</v>
      </c>
    </row>
    <row r="8" spans="1:17" ht="12" customHeight="1" x14ac:dyDescent="0.25">
      <c r="A8" s="88" t="s">
        <v>101</v>
      </c>
      <c r="B8" s="109">
        <f>IF(SER_hh_tes!B8=0,"",SER_hh_tes!B8/SER_hh_fec!B8)</f>
        <v>1.0720403910738761</v>
      </c>
      <c r="C8" s="109">
        <f>IF(SER_hh_tes!C8=0,"",SER_hh_tes!C8/SER_hh_fec!C8)</f>
        <v>1.0804492298955901</v>
      </c>
      <c r="D8" s="109">
        <f>IF(SER_hh_tes!D8=0,"",SER_hh_tes!D8/SER_hh_fec!D8)</f>
        <v>1.0878968618508196</v>
      </c>
      <c r="E8" s="109">
        <f>IF(SER_hh_tes!E8=0,"",SER_hh_tes!E8/SER_hh_fec!E8)</f>
        <v>1.0943387479539783</v>
      </c>
      <c r="F8" s="109">
        <f>IF(SER_hh_tes!F8=0,"",SER_hh_tes!F8/SER_hh_fec!F8)</f>
        <v>1.1013913038984355</v>
      </c>
      <c r="G8" s="109">
        <f>IF(SER_hh_tes!G8=0,"",SER_hh_tes!G8/SER_hh_fec!G8)</f>
        <v>1.1081700885102184</v>
      </c>
      <c r="H8" s="109">
        <f>IF(SER_hh_tes!H8=0,"",SER_hh_tes!H8/SER_hh_fec!H8)</f>
        <v>1.1152178969926325</v>
      </c>
      <c r="I8" s="109">
        <f>IF(SER_hh_tes!I8=0,"",SER_hh_tes!I8/SER_hh_fec!I8)</f>
        <v>1.1221747140002747</v>
      </c>
      <c r="J8" s="109">
        <f>IF(SER_hh_tes!J8=0,"",SER_hh_tes!J8/SER_hh_fec!J8)</f>
        <v>1.1289523278765341</v>
      </c>
      <c r="K8" s="109">
        <f>IF(SER_hh_tes!K8=0,"",SER_hh_tes!K8/SER_hh_fec!K8)</f>
        <v>1.1351248185076592</v>
      </c>
      <c r="L8" s="109">
        <f>IF(SER_hh_tes!L8=0,"",SER_hh_tes!L8/SER_hh_fec!L8)</f>
        <v>1.140967910387922</v>
      </c>
      <c r="M8" s="109">
        <f>IF(SER_hh_tes!M8=0,"",SER_hh_tes!M8/SER_hh_fec!M8)</f>
        <v>1.147833176215252</v>
      </c>
      <c r="N8" s="109">
        <f>IF(SER_hh_tes!N8=0,"",SER_hh_tes!N8/SER_hh_fec!N8)</f>
        <v>1.154963109998502</v>
      </c>
      <c r="O8" s="109">
        <f>IF(SER_hh_tes!O8=0,"",SER_hh_tes!O8/SER_hh_fec!O8)</f>
        <v>1.1638940513767402</v>
      </c>
      <c r="P8" s="109">
        <f>IF(SER_hh_tes!P8=0,"",SER_hh_tes!P8/SER_hh_fec!P8)</f>
        <v>1.1744792988803856</v>
      </c>
      <c r="Q8" s="109">
        <f>IF(SER_hh_tes!Q8=0,"",SER_hh_tes!Q8/SER_hh_fec!Q8)</f>
        <v>1.1876484290111655</v>
      </c>
    </row>
    <row r="9" spans="1:17" ht="12" customHeight="1" x14ac:dyDescent="0.25">
      <c r="A9" s="88" t="s">
        <v>106</v>
      </c>
      <c r="B9" s="109">
        <f>IF(SER_hh_tes!B9=0,"",SER_hh_tes!B9/SER_hh_fec!B9)</f>
        <v>0.70464277242032258</v>
      </c>
      <c r="C9" s="109">
        <f>IF(SER_hh_tes!C9=0,"",SER_hh_tes!C9/SER_hh_fec!C9)</f>
        <v>0.70746152755903668</v>
      </c>
      <c r="D9" s="109">
        <f>IF(SER_hh_tes!D9=0,"",SER_hh_tes!D9/SER_hh_fec!D9)</f>
        <v>0.71615810869966001</v>
      </c>
      <c r="E9" s="109">
        <f>IF(SER_hh_tes!E9=0,"",SER_hh_tes!E9/SER_hh_fec!E9)</f>
        <v>0.72018854010273536</v>
      </c>
      <c r="F9" s="109">
        <f>IF(SER_hh_tes!F9=0,"",SER_hh_tes!F9/SER_hh_fec!F9)</f>
        <v>0.73372726953177991</v>
      </c>
      <c r="G9" s="109">
        <f>IF(SER_hh_tes!G9=0,"",SER_hh_tes!G9/SER_hh_fec!G9)</f>
        <v>0.74913164082799233</v>
      </c>
      <c r="H9" s="109">
        <f>IF(SER_hh_tes!H9=0,"",SER_hh_tes!H9/SER_hh_fec!H9)</f>
        <v>0.76408562378635292</v>
      </c>
      <c r="I9" s="109">
        <f>IF(SER_hh_tes!I9=0,"",SER_hh_tes!I9/SER_hh_fec!I9)</f>
        <v>0.78250563081185276</v>
      </c>
      <c r="J9" s="109">
        <f>IF(SER_hh_tes!J9=0,"",SER_hh_tes!J9/SER_hh_fec!J9)</f>
        <v>0.78986462705078087</v>
      </c>
      <c r="K9" s="109">
        <f>IF(SER_hh_tes!K9=0,"",SER_hh_tes!K9/SER_hh_fec!K9)</f>
        <v>0.79634143853829564</v>
      </c>
      <c r="L9" s="109">
        <f>IF(SER_hh_tes!L9=0,"",SER_hh_tes!L9/SER_hh_fec!L9)</f>
        <v>0.80558196789170977</v>
      </c>
      <c r="M9" s="109">
        <f>IF(SER_hh_tes!M9=0,"",SER_hh_tes!M9/SER_hh_fec!M9)</f>
        <v>0.81736341470254159</v>
      </c>
      <c r="N9" s="109">
        <f>IF(SER_hh_tes!N9=0,"",SER_hh_tes!N9/SER_hh_fec!N9)</f>
        <v>0.82604688615983757</v>
      </c>
      <c r="O9" s="109">
        <f>IF(SER_hh_tes!O9=0,"",SER_hh_tes!O9/SER_hh_fec!O9)</f>
        <v>0.83503441034545078</v>
      </c>
      <c r="P9" s="109">
        <f>IF(SER_hh_tes!P9=0,"",SER_hh_tes!P9/SER_hh_fec!P9)</f>
        <v>0.83583857811421025</v>
      </c>
      <c r="Q9" s="109">
        <f>IF(SER_hh_tes!Q9=0,"",SER_hh_tes!Q9/SER_hh_fec!Q9)</f>
        <v>0.83703325502833259</v>
      </c>
    </row>
    <row r="10" spans="1:17" ht="12" customHeight="1" x14ac:dyDescent="0.25">
      <c r="A10" s="88" t="s">
        <v>34</v>
      </c>
      <c r="B10" s="109" t="str">
        <f>IF(SER_hh_tes!B10=0,"",SER_hh_tes!B10/SER_hh_fec!B10)</f>
        <v/>
      </c>
      <c r="C10" s="109" t="str">
        <f>IF(SER_hh_tes!C10=0,"",SER_hh_tes!C10/SER_hh_fec!C10)</f>
        <v/>
      </c>
      <c r="D10" s="109" t="str">
        <f>IF(SER_hh_tes!D10=0,"",SER_hh_tes!D10/SER_hh_fec!D10)</f>
        <v/>
      </c>
      <c r="E10" s="109">
        <f>IF(SER_hh_tes!E10=0,"",SER_hh_tes!E10/SER_hh_fec!E10)</f>
        <v>0.60704348186426504</v>
      </c>
      <c r="F10" s="109">
        <f>IF(SER_hh_tes!F10=0,"",SER_hh_tes!F10/SER_hh_fec!F10)</f>
        <v>0.60772371821413573</v>
      </c>
      <c r="G10" s="109">
        <f>IF(SER_hh_tes!G10=0,"",SER_hh_tes!G10/SER_hh_fec!G10)</f>
        <v>0.60785719206725319</v>
      </c>
      <c r="H10" s="109">
        <f>IF(SER_hh_tes!H10=0,"",SER_hh_tes!H10/SER_hh_fec!H10)</f>
        <v>0.60890099870174952</v>
      </c>
      <c r="I10" s="109">
        <f>IF(SER_hh_tes!I10=0,"",SER_hh_tes!I10/SER_hh_fec!I10)</f>
        <v>0.60946833343450912</v>
      </c>
      <c r="J10" s="109">
        <f>IF(SER_hh_tes!J10=0,"",SER_hh_tes!J10/SER_hh_fec!J10)</f>
        <v>0.6100956446439596</v>
      </c>
      <c r="K10" s="109">
        <f>IF(SER_hh_tes!K10=0,"",SER_hh_tes!K10/SER_hh_fec!K10)</f>
        <v>0.61013066653218362</v>
      </c>
      <c r="L10" s="109">
        <f>IF(SER_hh_tes!L10=0,"",SER_hh_tes!L10/SER_hh_fec!L10)</f>
        <v>0.61013576604151054</v>
      </c>
      <c r="M10" s="109">
        <f>IF(SER_hh_tes!M10=0,"",SER_hh_tes!M10/SER_hh_fec!M10)</f>
        <v>0.61016888338440856</v>
      </c>
      <c r="N10" s="109">
        <f>IF(SER_hh_tes!N10=0,"",SER_hh_tes!N10/SER_hh_fec!N10)</f>
        <v>0.6101933935320577</v>
      </c>
      <c r="O10" s="109">
        <f>IF(SER_hh_tes!O10=0,"",SER_hh_tes!O10/SER_hh_fec!O10)</f>
        <v>0.61131375304373503</v>
      </c>
      <c r="P10" s="109">
        <f>IF(SER_hh_tes!P10=0,"",SER_hh_tes!P10/SER_hh_fec!P10)</f>
        <v>0.90788475237552457</v>
      </c>
      <c r="Q10" s="109">
        <f>IF(SER_hh_tes!Q10=0,"",SER_hh_tes!Q10/SER_hh_fec!Q10)</f>
        <v>0.94063048579906983</v>
      </c>
    </row>
    <row r="11" spans="1:17" ht="12" customHeight="1" x14ac:dyDescent="0.25">
      <c r="A11" s="88" t="s">
        <v>61</v>
      </c>
      <c r="B11" s="109" t="str">
        <f>IF(SER_hh_tes!B11=0,"",SER_hh_tes!B11/SER_hh_fec!B11)</f>
        <v/>
      </c>
      <c r="C11" s="109" t="str">
        <f>IF(SER_hh_tes!C11=0,"",SER_hh_tes!C11/SER_hh_fec!C11)</f>
        <v/>
      </c>
      <c r="D11" s="109" t="str">
        <f>IF(SER_hh_tes!D11=0,"",SER_hh_tes!D11/SER_hh_fec!D11)</f>
        <v/>
      </c>
      <c r="E11" s="109">
        <f>IF(SER_hh_tes!E11=0,"",SER_hh_tes!E11/SER_hh_fec!E11)</f>
        <v>0.90035005903995613</v>
      </c>
      <c r="F11" s="109">
        <f>IF(SER_hh_tes!F11=0,"",SER_hh_tes!F11/SER_hh_fec!F11)</f>
        <v>0.90038287144743345</v>
      </c>
      <c r="G11" s="109">
        <f>IF(SER_hh_tes!G11=0,"",SER_hh_tes!G11/SER_hh_fec!G11)</f>
        <v>0.90073149482272263</v>
      </c>
      <c r="H11" s="109">
        <f>IF(SER_hh_tes!H11=0,"",SER_hh_tes!H11/SER_hh_fec!H11)</f>
        <v>0.90077356692382748</v>
      </c>
      <c r="I11" s="109">
        <f>IF(SER_hh_tes!I11=0,"",SER_hh_tes!I11/SER_hh_fec!I11)</f>
        <v>0.90256269713680581</v>
      </c>
      <c r="J11" s="109">
        <f>IF(SER_hh_tes!J11=0,"",SER_hh_tes!J11/SER_hh_fec!J11)</f>
        <v>0.902627057532571</v>
      </c>
      <c r="K11" s="109">
        <f>IF(SER_hh_tes!K11=0,"",SER_hh_tes!K11/SER_hh_fec!K11)</f>
        <v>0.90272001762855136</v>
      </c>
      <c r="L11" s="109">
        <f>IF(SER_hh_tes!L11=0,"",SER_hh_tes!L11/SER_hh_fec!L11)</f>
        <v>0.90272614609367285</v>
      </c>
      <c r="M11" s="109">
        <f>IF(SER_hh_tes!M11=0,"",SER_hh_tes!M11/SER_hh_fec!M11)</f>
        <v>0.90574622341037536</v>
      </c>
      <c r="N11" s="109">
        <f>IF(SER_hh_tes!N11=0,"",SER_hh_tes!N11/SER_hh_fec!N11)</f>
        <v>0.90598462515724165</v>
      </c>
      <c r="O11" s="109">
        <f>IF(SER_hh_tes!O11=0,"",SER_hh_tes!O11/SER_hh_fec!O11)</f>
        <v>0.90613342514782547</v>
      </c>
      <c r="P11" s="109">
        <f>IF(SER_hh_tes!P11=0,"",SER_hh_tes!P11/SER_hh_fec!P11)</f>
        <v>0.90694680950969842</v>
      </c>
      <c r="Q11" s="109">
        <f>IF(SER_hh_tes!Q11=0,"",SER_hh_tes!Q11/SER_hh_fec!Q11)</f>
        <v>0.90741683111111404</v>
      </c>
    </row>
    <row r="12" spans="1:17" ht="12" customHeight="1" x14ac:dyDescent="0.25">
      <c r="A12" s="88" t="s">
        <v>42</v>
      </c>
      <c r="B12" s="109" t="str">
        <f>IF(SER_hh_tes!B12=0,"",SER_hh_tes!B12/SER_hh_fec!B12)</f>
        <v/>
      </c>
      <c r="C12" s="109" t="str">
        <f>IF(SER_hh_tes!C12=0,"",SER_hh_tes!C12/SER_hh_fec!C12)</f>
        <v/>
      </c>
      <c r="D12" s="109" t="str">
        <f>IF(SER_hh_tes!D12=0,"",SER_hh_tes!D12/SER_hh_fec!D12)</f>
        <v/>
      </c>
      <c r="E12" s="109">
        <f>IF(SER_hh_tes!E12=0,"",SER_hh_tes!E12/SER_hh_fec!E12)</f>
        <v>0.87223183371313895</v>
      </c>
      <c r="F12" s="109">
        <f>IF(SER_hh_tes!F12=0,"",SER_hh_tes!F12/SER_hh_fec!F12)</f>
        <v>0.87263432005923458</v>
      </c>
      <c r="G12" s="109">
        <f>IF(SER_hh_tes!G12=0,"",SER_hh_tes!G12/SER_hh_fec!G12)</f>
        <v>0.87271873164032421</v>
      </c>
      <c r="H12" s="109">
        <f>IF(SER_hh_tes!H12=0,"",SER_hh_tes!H12/SER_hh_fec!H12)</f>
        <v>0.87295428639613015</v>
      </c>
      <c r="I12" s="109">
        <f>IF(SER_hh_tes!I12=0,"",SER_hh_tes!I12/SER_hh_fec!I12)</f>
        <v>0.87337637932800638</v>
      </c>
      <c r="J12" s="109">
        <f>IF(SER_hh_tes!J12=0,"",SER_hh_tes!J12/SER_hh_fec!J12)</f>
        <v>0.87349543317377887</v>
      </c>
      <c r="K12" s="109">
        <f>IF(SER_hh_tes!K12=0,"",SER_hh_tes!K12/SER_hh_fec!K12)</f>
        <v>0.87363755148147382</v>
      </c>
      <c r="L12" s="109">
        <f>IF(SER_hh_tes!L12=0,"",SER_hh_tes!L12/SER_hh_fec!L12)</f>
        <v>0.87464538623293575</v>
      </c>
      <c r="M12" s="109">
        <f>IF(SER_hh_tes!M12=0,"",SER_hh_tes!M12/SER_hh_fec!M12)</f>
        <v>0.87479270355701799</v>
      </c>
      <c r="N12" s="109">
        <f>IF(SER_hh_tes!N12=0,"",SER_hh_tes!N12/SER_hh_fec!N12)</f>
        <v>0.8747969929628755</v>
      </c>
      <c r="O12" s="109">
        <f>IF(SER_hh_tes!O12=0,"",SER_hh_tes!O12/SER_hh_fec!O12)</f>
        <v>0.87671689095875438</v>
      </c>
      <c r="P12" s="109">
        <f>IF(SER_hh_tes!P12=0,"",SER_hh_tes!P12/SER_hh_fec!P12)</f>
        <v>0.87677840967972431</v>
      </c>
      <c r="Q12" s="109">
        <f>IF(SER_hh_tes!Q12=0,"",SER_hh_tes!Q12/SER_hh_fec!Q12)</f>
        <v>0.87699711325163343</v>
      </c>
    </row>
    <row r="13" spans="1:17" ht="12" customHeight="1" x14ac:dyDescent="0.25">
      <c r="A13" s="88" t="s">
        <v>105</v>
      </c>
      <c r="B13" s="109">
        <f>IF(SER_hh_tes!B13=0,"",SER_hh_tes!B13/SER_hh_fec!B13)</f>
        <v>1.3191121999541837</v>
      </c>
      <c r="C13" s="109">
        <f>IF(SER_hh_tes!C13=0,"",SER_hh_tes!C13/SER_hh_fec!C13)</f>
        <v>1.3386938342233292</v>
      </c>
      <c r="D13" s="109">
        <f>IF(SER_hh_tes!D13=0,"",SER_hh_tes!D13/SER_hh_fec!D13)</f>
        <v>1.3713571412691949</v>
      </c>
      <c r="E13" s="109">
        <f>IF(SER_hh_tes!E13=0,"",SER_hh_tes!E13/SER_hh_fec!E13)</f>
        <v>1.378777049350697</v>
      </c>
      <c r="F13" s="109">
        <f>IF(SER_hh_tes!F13=0,"",SER_hh_tes!F13/SER_hh_fec!F13)</f>
        <v>1.3797703846416316</v>
      </c>
      <c r="G13" s="109">
        <f>IF(SER_hh_tes!G13=0,"",SER_hh_tes!G13/SER_hh_fec!G13)</f>
        <v>1.3810203920405486</v>
      </c>
      <c r="H13" s="109">
        <f>IF(SER_hh_tes!H13=0,"",SER_hh_tes!H13/SER_hh_fec!H13)</f>
        <v>1.3814185409584385</v>
      </c>
      <c r="I13" s="109">
        <f>IF(SER_hh_tes!I13=0,"",SER_hh_tes!I13/SER_hh_fec!I13)</f>
        <v>1.381810276318054</v>
      </c>
      <c r="J13" s="109">
        <f>IF(SER_hh_tes!J13=0,"",SER_hh_tes!J13/SER_hh_fec!J13)</f>
        <v>1.3828150727048294</v>
      </c>
      <c r="K13" s="109">
        <f>IF(SER_hh_tes!K13=0,"",SER_hh_tes!K13/SER_hh_fec!K13)</f>
        <v>1.3838851306086588</v>
      </c>
      <c r="L13" s="109">
        <f>IF(SER_hh_tes!L13=0,"",SER_hh_tes!L13/SER_hh_fec!L13)</f>
        <v>1.6260228275597133</v>
      </c>
      <c r="M13" s="109">
        <f>IF(SER_hh_tes!M13=0,"",SER_hh_tes!M13/SER_hh_fec!M13)</f>
        <v>1.7497135801019796</v>
      </c>
      <c r="N13" s="109">
        <f>IF(SER_hh_tes!N13=0,"",SER_hh_tes!N13/SER_hh_fec!N13)</f>
        <v>1.9164204344178375</v>
      </c>
      <c r="O13" s="109">
        <f>IF(SER_hh_tes!O13=0,"",SER_hh_tes!O13/SER_hh_fec!O13)</f>
        <v>2.0473467661046776</v>
      </c>
      <c r="P13" s="109">
        <f>IF(SER_hh_tes!P13=0,"",SER_hh_tes!P13/SER_hh_fec!P13)</f>
        <v>2.3357124342434461</v>
      </c>
      <c r="Q13" s="109">
        <f>IF(SER_hh_tes!Q13=0,"",SER_hh_tes!Q13/SER_hh_fec!Q13)</f>
        <v>2.4666793456803036</v>
      </c>
    </row>
    <row r="14" spans="1:17" ht="12" customHeight="1" x14ac:dyDescent="0.25">
      <c r="A14" s="51" t="s">
        <v>104</v>
      </c>
      <c r="B14" s="112">
        <f>IF(SER_hh_tes!B14=0,"",SER_hh_tes!B14/SER_hh_fec!B14)</f>
        <v>0.79565497775014216</v>
      </c>
      <c r="C14" s="112">
        <f>IF(SER_hh_tes!C14=0,"",SER_hh_tes!C14/SER_hh_fec!C14)</f>
        <v>0.79565497775014082</v>
      </c>
      <c r="D14" s="112">
        <f>IF(SER_hh_tes!D14=0,"",SER_hh_tes!D14/SER_hh_fec!D14)</f>
        <v>0.8245630035613899</v>
      </c>
      <c r="E14" s="112">
        <f>IF(SER_hh_tes!E14=0,"",SER_hh_tes!E14/SER_hh_fec!E14)</f>
        <v>0.8263045046984675</v>
      </c>
      <c r="F14" s="112">
        <f>IF(SER_hh_tes!F14=0,"",SER_hh_tes!F14/SER_hh_fec!F14)</f>
        <v>0.82663606560348324</v>
      </c>
      <c r="G14" s="112">
        <f>IF(SER_hh_tes!G14=0,"",SER_hh_tes!G14/SER_hh_fec!G14)</f>
        <v>0.82744181542869233</v>
      </c>
      <c r="H14" s="112">
        <f>IF(SER_hh_tes!H14=0,"",SER_hh_tes!H14/SER_hh_fec!H14)</f>
        <v>0.82819854469365328</v>
      </c>
      <c r="I14" s="112">
        <f>IF(SER_hh_tes!I14=0,"",SER_hh_tes!I14/SER_hh_fec!I14)</f>
        <v>0.8286202420274793</v>
      </c>
      <c r="J14" s="112">
        <f>IF(SER_hh_tes!J14=0,"",SER_hh_tes!J14/SER_hh_fec!J14)</f>
        <v>0.85170504709279549</v>
      </c>
      <c r="K14" s="112">
        <f>IF(SER_hh_tes!K14=0,"",SER_hh_tes!K14/SER_hh_fec!K14)</f>
        <v>0.85544723051069582</v>
      </c>
      <c r="L14" s="112">
        <f>IF(SER_hh_tes!L14=0,"",SER_hh_tes!L14/SER_hh_fec!L14)</f>
        <v>0.859230344816861</v>
      </c>
      <c r="M14" s="112">
        <f>IF(SER_hh_tes!M14=0,"",SER_hh_tes!M14/SER_hh_fec!M14)</f>
        <v>0.86273744517000295</v>
      </c>
      <c r="N14" s="112">
        <f>IF(SER_hh_tes!N14=0,"",SER_hh_tes!N14/SER_hh_fec!N14)</f>
        <v>0.86564118267981249</v>
      </c>
      <c r="O14" s="112">
        <f>IF(SER_hh_tes!O14=0,"",SER_hh_tes!O14/SER_hh_fec!O14)</f>
        <v>0.8666851474481112</v>
      </c>
      <c r="P14" s="112">
        <f>IF(SER_hh_tes!P14=0,"",SER_hh_tes!P14/SER_hh_fec!P14)</f>
        <v>0.871779544283527</v>
      </c>
      <c r="Q14" s="112">
        <f>IF(SER_hh_tes!Q14=0,"",SER_hh_tes!Q14/SER_hh_fec!Q14)</f>
        <v>0.88061874777170901</v>
      </c>
    </row>
    <row r="15" spans="1:17" ht="12" customHeight="1" x14ac:dyDescent="0.25">
      <c r="A15" s="105" t="s">
        <v>108</v>
      </c>
      <c r="B15" s="114">
        <f>IF(SER_hh_tes!B15=0,"",SER_hh_tes!B15/SER_hh_fec!B15)</f>
        <v>1</v>
      </c>
      <c r="C15" s="114">
        <f>IF(SER_hh_tes!C15=0,"",SER_hh_tes!C15/SER_hh_fec!C15)</f>
        <v>1.0000000000000002</v>
      </c>
      <c r="D15" s="114">
        <f>IF(SER_hh_tes!D15=0,"",SER_hh_tes!D15/SER_hh_fec!D15)</f>
        <v>1</v>
      </c>
      <c r="E15" s="114">
        <f>IF(SER_hh_tes!E15=0,"",SER_hh_tes!E15/SER_hh_fec!E15)</f>
        <v>1.0000000000000002</v>
      </c>
      <c r="F15" s="114">
        <f>IF(SER_hh_tes!F15=0,"",SER_hh_tes!F15/SER_hh_fec!F15)</f>
        <v>1</v>
      </c>
      <c r="G15" s="114">
        <f>IF(SER_hh_tes!G15=0,"",SER_hh_tes!G15/SER_hh_fec!G15)</f>
        <v>1</v>
      </c>
      <c r="H15" s="114">
        <f>IF(SER_hh_tes!H15=0,"",SER_hh_tes!H15/SER_hh_fec!H15)</f>
        <v>1.0000000000000004</v>
      </c>
      <c r="I15" s="114">
        <f>IF(SER_hh_tes!I15=0,"",SER_hh_tes!I15/SER_hh_fec!I15)</f>
        <v>0.99999999999999956</v>
      </c>
      <c r="J15" s="114">
        <f>IF(SER_hh_tes!J15=0,"",SER_hh_tes!J15/SER_hh_fec!J15)</f>
        <v>1.0000000000000004</v>
      </c>
      <c r="K15" s="114">
        <f>IF(SER_hh_tes!K15=0,"",SER_hh_tes!K15/SER_hh_fec!K15)</f>
        <v>1.0000000000000002</v>
      </c>
      <c r="L15" s="114">
        <f>IF(SER_hh_tes!L15=0,"",SER_hh_tes!L15/SER_hh_fec!L15)</f>
        <v>1.0000000000000004</v>
      </c>
      <c r="M15" s="114">
        <f>IF(SER_hh_tes!M15=0,"",SER_hh_tes!M15/SER_hh_fec!M15)</f>
        <v>1</v>
      </c>
      <c r="N15" s="114">
        <f>IF(SER_hh_tes!N15=0,"",SER_hh_tes!N15/SER_hh_fec!N15)</f>
        <v>0.99999999999999989</v>
      </c>
      <c r="O15" s="114">
        <f>IF(SER_hh_tes!O15=0,"",SER_hh_tes!O15/SER_hh_fec!O15)</f>
        <v>0.99999999999999978</v>
      </c>
      <c r="P15" s="114">
        <f>IF(SER_hh_tes!P15=0,"",SER_hh_tes!P15/SER_hh_fec!P15)</f>
        <v>0.99999999999999956</v>
      </c>
      <c r="Q15" s="114">
        <f>IF(SER_hh_tes!Q15=0,"",SER_hh_tes!Q15/SER_hh_fec!Q15)</f>
        <v>1.0000000000000002</v>
      </c>
    </row>
    <row r="16" spans="1:17" ht="12.95" customHeight="1" x14ac:dyDescent="0.25">
      <c r="A16" s="90" t="s">
        <v>102</v>
      </c>
      <c r="B16" s="110">
        <f>IF(SER_hh_tes!B16=0,"",SER_hh_tes!B16/SER_hh_fec!B16)</f>
        <v>1.7482257468522431</v>
      </c>
      <c r="C16" s="110">
        <f>IF(SER_hh_tes!C16=0,"",SER_hh_tes!C16/SER_hh_fec!C16)</f>
        <v>1.7947538511403014</v>
      </c>
      <c r="D16" s="110">
        <f>IF(SER_hh_tes!D16=0,"",SER_hh_tes!D16/SER_hh_fec!D16)</f>
        <v>1.8398935188366528</v>
      </c>
      <c r="E16" s="110">
        <f>IF(SER_hh_tes!E16=0,"",SER_hh_tes!E16/SER_hh_fec!E16)</f>
        <v>1.8781176758921079</v>
      </c>
      <c r="F16" s="110">
        <f>IF(SER_hh_tes!F16=0,"",SER_hh_tes!F16/SER_hh_fec!F16)</f>
        <v>1.9183412168450802</v>
      </c>
      <c r="G16" s="110">
        <f>IF(SER_hh_tes!G16=0,"",SER_hh_tes!G16/SER_hh_fec!G16)</f>
        <v>1.9573076529871376</v>
      </c>
      <c r="H16" s="110">
        <f>IF(SER_hh_tes!H16=0,"",SER_hh_tes!H16/SER_hh_fec!H16)</f>
        <v>1.9982362242395564</v>
      </c>
      <c r="I16" s="110">
        <f>IF(SER_hh_tes!I16=0,"",SER_hh_tes!I16/SER_hh_fec!I16)</f>
        <v>2.0416389407989146</v>
      </c>
      <c r="J16" s="110">
        <f>IF(SER_hh_tes!J16=0,"",SER_hh_tes!J16/SER_hh_fec!J16)</f>
        <v>2.0789347987381723</v>
      </c>
      <c r="K16" s="110">
        <f>IF(SER_hh_tes!K16=0,"",SER_hh_tes!K16/SER_hh_fec!K16)</f>
        <v>2.119984080777614</v>
      </c>
      <c r="L16" s="110">
        <f>IF(SER_hh_tes!L16=0,"",SER_hh_tes!L16/SER_hh_fec!L16)</f>
        <v>2.1630172324471952</v>
      </c>
      <c r="M16" s="110">
        <f>IF(SER_hh_tes!M16=0,"",SER_hh_tes!M16/SER_hh_fec!M16)</f>
        <v>2.2242833959495383</v>
      </c>
      <c r="N16" s="110">
        <f>IF(SER_hh_tes!N16=0,"",SER_hh_tes!N16/SER_hh_fec!N16)</f>
        <v>2.2966936107449198</v>
      </c>
      <c r="O16" s="110">
        <f>IF(SER_hh_tes!O16=0,"",SER_hh_tes!O16/SER_hh_fec!O16)</f>
        <v>2.3758283246997403</v>
      </c>
      <c r="P16" s="110">
        <f>IF(SER_hh_tes!P16=0,"",SER_hh_tes!P16/SER_hh_fec!P16)</f>
        <v>2.5074534888559441</v>
      </c>
      <c r="Q16" s="110">
        <f>IF(SER_hh_tes!Q16=0,"",SER_hh_tes!Q16/SER_hh_fec!Q16)</f>
        <v>2.6894216172877745</v>
      </c>
    </row>
    <row r="17" spans="1:17" ht="12.95" customHeight="1" x14ac:dyDescent="0.25">
      <c r="A17" s="88" t="s">
        <v>101</v>
      </c>
      <c r="B17" s="113">
        <f>IF(SER_hh_tes!B17=0,"",SER_hh_tes!B17/SER_hh_fec!B17)</f>
        <v>1.7482257468522435</v>
      </c>
      <c r="C17" s="113">
        <f>IF(SER_hh_tes!C17=0,"",SER_hh_tes!C17/SER_hh_fec!C17)</f>
        <v>1.7818668405851648</v>
      </c>
      <c r="D17" s="113">
        <f>IF(SER_hh_tes!D17=0,"",SER_hh_tes!D17/SER_hh_fec!D17)</f>
        <v>1.8160378902132097</v>
      </c>
      <c r="E17" s="113">
        <f>IF(SER_hh_tes!E17=0,"",SER_hh_tes!E17/SER_hh_fec!E17)</f>
        <v>1.8762861470030461</v>
      </c>
      <c r="F17" s="113">
        <f>IF(SER_hh_tes!F17=0,"",SER_hh_tes!F17/SER_hh_fec!F17)</f>
        <v>1.9294780515007086</v>
      </c>
      <c r="G17" s="113">
        <f>IF(SER_hh_tes!G17=0,"",SER_hh_tes!G17/SER_hh_fec!G17)</f>
        <v>1.9783505233440326</v>
      </c>
      <c r="H17" s="113">
        <f>IF(SER_hh_tes!H17=0,"",SER_hh_tes!H17/SER_hh_fec!H17)</f>
        <v>2.015764789621326</v>
      </c>
      <c r="I17" s="113">
        <f>IF(SER_hh_tes!I17=0,"",SER_hh_tes!I17/SER_hh_fec!I17)</f>
        <v>2.0811947318717321</v>
      </c>
      <c r="J17" s="113">
        <f>IF(SER_hh_tes!J17=0,"",SER_hh_tes!J17/SER_hh_fec!J17)</f>
        <v>2.1194743829315472</v>
      </c>
      <c r="K17" s="113">
        <f>IF(SER_hh_tes!K17=0,"",SER_hh_tes!K17/SER_hh_fec!K17)</f>
        <v>2.1574714024220207</v>
      </c>
      <c r="L17" s="113">
        <f>IF(SER_hh_tes!L17=0,"",SER_hh_tes!L17/SER_hh_fec!L17)</f>
        <v>2.209621462126496</v>
      </c>
      <c r="M17" s="113">
        <f>IF(SER_hh_tes!M17=0,"",SER_hh_tes!M17/SER_hh_fec!M17)</f>
        <v>2.2352185763653187</v>
      </c>
      <c r="N17" s="113">
        <f>IF(SER_hh_tes!N17=0,"",SER_hh_tes!N17/SER_hh_fec!N17)</f>
        <v>2.2888085025685236</v>
      </c>
      <c r="O17" s="113">
        <f>IF(SER_hh_tes!O17=0,"",SER_hh_tes!O17/SER_hh_fec!O17)</f>
        <v>2.4128292339213329</v>
      </c>
      <c r="P17" s="113">
        <f>IF(SER_hh_tes!P17=0,"",SER_hh_tes!P17/SER_hh_fec!P17)</f>
        <v>2.5951425192188</v>
      </c>
      <c r="Q17" s="113">
        <f>IF(SER_hh_tes!Q17=0,"",SER_hh_tes!Q17/SER_hh_fec!Q17)</f>
        <v>2.8566367613338888</v>
      </c>
    </row>
    <row r="18" spans="1:17" ht="12" customHeight="1" x14ac:dyDescent="0.25">
      <c r="A18" s="88" t="s">
        <v>100</v>
      </c>
      <c r="B18" s="113">
        <f>IF(SER_hh_tes!B18=0,"",SER_hh_tes!B18/SER_hh_fec!B18)</f>
        <v>1.7482257468522431</v>
      </c>
      <c r="C18" s="113">
        <f>IF(SER_hh_tes!C18=0,"",SER_hh_tes!C18/SER_hh_fec!C18)</f>
        <v>1.7947650267579636</v>
      </c>
      <c r="D18" s="113">
        <f>IF(SER_hh_tes!D18=0,"",SER_hh_tes!D18/SER_hh_fec!D18)</f>
        <v>1.8399145818514782</v>
      </c>
      <c r="E18" s="113">
        <f>IF(SER_hh_tes!E18=0,"",SER_hh_tes!E18/SER_hh_fec!E18)</f>
        <v>1.8781195572188019</v>
      </c>
      <c r="F18" s="113">
        <f>IF(SER_hh_tes!F18=0,"",SER_hh_tes!F18/SER_hh_fec!F18)</f>
        <v>1.9183279923604521</v>
      </c>
      <c r="G18" s="113">
        <f>IF(SER_hh_tes!G18=0,"",SER_hh_tes!G18/SER_hh_fec!G18)</f>
        <v>1.957278424874922</v>
      </c>
      <c r="H18" s="113">
        <f>IF(SER_hh_tes!H18=0,"",SER_hh_tes!H18/SER_hh_fec!H18)</f>
        <v>1.9982098296692778</v>
      </c>
      <c r="I18" s="113">
        <f>IF(SER_hh_tes!I18=0,"",SER_hh_tes!I18/SER_hh_fec!I18)</f>
        <v>2.0415565791279064</v>
      </c>
      <c r="J18" s="113">
        <f>IF(SER_hh_tes!J18=0,"",SER_hh_tes!J18/SER_hh_fec!J18)</f>
        <v>2.0788363694896308</v>
      </c>
      <c r="K18" s="113">
        <f>IF(SER_hh_tes!K18=0,"",SER_hh_tes!K18/SER_hh_fec!K18)</f>
        <v>2.1198782310657092</v>
      </c>
      <c r="L18" s="113">
        <f>IF(SER_hh_tes!L18=0,"",SER_hh_tes!L18/SER_hh_fec!L18)</f>
        <v>2.1628560935941223</v>
      </c>
      <c r="M18" s="113">
        <f>IF(SER_hh_tes!M18=0,"",SER_hh_tes!M18/SER_hh_fec!M18)</f>
        <v>2.2242427401986067</v>
      </c>
      <c r="N18" s="113">
        <f>IF(SER_hh_tes!N18=0,"",SER_hh_tes!N18/SER_hh_fec!N18)</f>
        <v>2.2967273428773542</v>
      </c>
      <c r="O18" s="113">
        <f>IF(SER_hh_tes!O18=0,"",SER_hh_tes!O18/SER_hh_fec!O18)</f>
        <v>2.3756342348370918</v>
      </c>
      <c r="P18" s="113">
        <f>IF(SER_hh_tes!P18=0,"",SER_hh_tes!P18/SER_hh_fec!P18)</f>
        <v>2.5068545768100021</v>
      </c>
      <c r="Q18" s="113">
        <f>IF(SER_hh_tes!Q18=0,"",SER_hh_tes!Q18/SER_hh_fec!Q18)</f>
        <v>2.6878472362804735</v>
      </c>
    </row>
    <row r="19" spans="1:17" ht="12.95" customHeight="1" x14ac:dyDescent="0.25">
      <c r="A19" s="90" t="s">
        <v>47</v>
      </c>
      <c r="B19" s="110">
        <f>IF(SER_hh_tes!B19=0,"",SER_hh_tes!B19/SER_hh_fec!B19)</f>
        <v>0.64619939940691717</v>
      </c>
      <c r="C19" s="110">
        <f>IF(SER_hh_tes!C19=0,"",SER_hh_tes!C19/SER_hh_fec!C19)</f>
        <v>0.64426962738894156</v>
      </c>
      <c r="D19" s="110">
        <f>IF(SER_hh_tes!D19=0,"",SER_hh_tes!D19/SER_hh_fec!D19)</f>
        <v>0.64493305440518189</v>
      </c>
      <c r="E19" s="110">
        <f>IF(SER_hh_tes!E19=0,"",SER_hh_tes!E19/SER_hh_fec!E19)</f>
        <v>0.6561580156135568</v>
      </c>
      <c r="F19" s="110">
        <f>IF(SER_hh_tes!F19=0,"",SER_hh_tes!F19/SER_hh_fec!F19)</f>
        <v>0.66353538794322009</v>
      </c>
      <c r="G19" s="110">
        <f>IF(SER_hh_tes!G19=0,"",SER_hh_tes!G19/SER_hh_fec!G19)</f>
        <v>0.66502336818361674</v>
      </c>
      <c r="H19" s="110">
        <f>IF(SER_hh_tes!H19=0,"",SER_hh_tes!H19/SER_hh_fec!H19)</f>
        <v>0.66900688048781309</v>
      </c>
      <c r="I19" s="110">
        <f>IF(SER_hh_tes!I19=0,"",SER_hh_tes!I19/SER_hh_fec!I19)</f>
        <v>0.67606981103691888</v>
      </c>
      <c r="J19" s="110">
        <f>IF(SER_hh_tes!J19=0,"",SER_hh_tes!J19/SER_hh_fec!J19)</f>
        <v>0.68023533828063132</v>
      </c>
      <c r="K19" s="110">
        <f>IF(SER_hh_tes!K19=0,"",SER_hh_tes!K19/SER_hh_fec!K19)</f>
        <v>0.68409195777924581</v>
      </c>
      <c r="L19" s="110">
        <f>IF(SER_hh_tes!L19=0,"",SER_hh_tes!L19/SER_hh_fec!L19)</f>
        <v>0.6890216544146246</v>
      </c>
      <c r="M19" s="110">
        <f>IF(SER_hh_tes!M19=0,"",SER_hh_tes!M19/SER_hh_fec!M19)</f>
        <v>0.6917813666101551</v>
      </c>
      <c r="N19" s="110">
        <f>IF(SER_hh_tes!N19=0,"",SER_hh_tes!N19/SER_hh_fec!N19)</f>
        <v>0.69698241524242077</v>
      </c>
      <c r="O19" s="110">
        <f>IF(SER_hh_tes!O19=0,"",SER_hh_tes!O19/SER_hh_fec!O19)</f>
        <v>0.70195076678902923</v>
      </c>
      <c r="P19" s="110">
        <f>IF(SER_hh_tes!P19=0,"",SER_hh_tes!P19/SER_hh_fec!P19)</f>
        <v>0.69789987197897796</v>
      </c>
      <c r="Q19" s="110">
        <f>IF(SER_hh_tes!Q19=0,"",SER_hh_tes!Q19/SER_hh_fec!Q19)</f>
        <v>0.70072217212020727</v>
      </c>
    </row>
    <row r="20" spans="1:17" ht="12" customHeight="1" x14ac:dyDescent="0.25">
      <c r="A20" s="88" t="s">
        <v>38</v>
      </c>
      <c r="B20" s="109" t="str">
        <f>IF(SER_hh_tes!B20=0,"",SER_hh_tes!B20/SER_hh_fec!B20)</f>
        <v/>
      </c>
      <c r="C20" s="109" t="str">
        <f>IF(SER_hh_tes!C20=0,"",SER_hh_tes!C20/SER_hh_fec!C20)</f>
        <v/>
      </c>
      <c r="D20" s="109" t="str">
        <f>IF(SER_hh_tes!D20=0,"",SER_hh_tes!D20/SER_hh_fec!D20)</f>
        <v/>
      </c>
      <c r="E20" s="109" t="str">
        <f>IF(SER_hh_tes!E20=0,"",SER_hh_tes!E20/SER_hh_fec!E20)</f>
        <v/>
      </c>
      <c r="F20" s="109" t="str">
        <f>IF(SER_hh_tes!F20=0,"",SER_hh_tes!F20/SER_hh_fec!F20)</f>
        <v/>
      </c>
      <c r="G20" s="109" t="str">
        <f>IF(SER_hh_tes!G20=0,"",SER_hh_tes!G20/SER_hh_fec!G20)</f>
        <v/>
      </c>
      <c r="H20" s="109" t="str">
        <f>IF(SER_hh_tes!H20=0,"",SER_hh_tes!H20/SER_hh_fec!H20)</f>
        <v/>
      </c>
      <c r="I20" s="109" t="str">
        <f>IF(SER_hh_tes!I20=0,"",SER_hh_tes!I20/SER_hh_fec!I20)</f>
        <v/>
      </c>
      <c r="J20" s="109" t="str">
        <f>IF(SER_hh_tes!J20=0,"",SER_hh_tes!J20/SER_hh_fec!J20)</f>
        <v/>
      </c>
      <c r="K20" s="109" t="str">
        <f>IF(SER_hh_tes!K20=0,"",SER_hh_tes!K20/SER_hh_fec!K20)</f>
        <v/>
      </c>
      <c r="L20" s="109" t="str">
        <f>IF(SER_hh_tes!L20=0,"",SER_hh_tes!L20/SER_hh_fec!L20)</f>
        <v/>
      </c>
      <c r="M20" s="109" t="str">
        <f>IF(SER_hh_tes!M20=0,"",SER_hh_tes!M20/SER_hh_fec!M20)</f>
        <v/>
      </c>
      <c r="N20" s="109" t="str">
        <f>IF(SER_hh_tes!N20=0,"",SER_hh_tes!N20/SER_hh_fec!N20)</f>
        <v/>
      </c>
      <c r="O20" s="109" t="str">
        <f>IF(SER_hh_tes!O20=0,"",SER_hh_tes!O20/SER_hh_fec!O20)</f>
        <v/>
      </c>
      <c r="P20" s="109" t="str">
        <f>IF(SER_hh_tes!P20=0,"",SER_hh_tes!P20/SER_hh_fec!P20)</f>
        <v/>
      </c>
      <c r="Q20" s="109" t="str">
        <f>IF(SER_hh_tes!Q20=0,"",SER_hh_tes!Q20/SER_hh_fec!Q20)</f>
        <v/>
      </c>
    </row>
    <row r="21" spans="1:17" s="28" customFormat="1" ht="12" customHeight="1" x14ac:dyDescent="0.25">
      <c r="A21" s="88" t="s">
        <v>66</v>
      </c>
      <c r="B21" s="109">
        <f>IF(SER_hh_tes!B21=0,"",SER_hh_tes!B21/SER_hh_fec!B21)</f>
        <v>0.60867776335985491</v>
      </c>
      <c r="C21" s="109">
        <f>IF(SER_hh_tes!C21=0,"",SER_hh_tes!C21/SER_hh_fec!C21)</f>
        <v>0.61333768963894408</v>
      </c>
      <c r="D21" s="109">
        <f>IF(SER_hh_tes!D21=0,"",SER_hh_tes!D21/SER_hh_fec!D21)</f>
        <v>0.6202793849770053</v>
      </c>
      <c r="E21" s="109">
        <f>IF(SER_hh_tes!E21=0,"",SER_hh_tes!E21/SER_hh_fec!E21)</f>
        <v>0.62302917694663318</v>
      </c>
      <c r="F21" s="109">
        <f>IF(SER_hh_tes!F21=0,"",SER_hh_tes!F21/SER_hh_fec!F21)</f>
        <v>0.62748328942962839</v>
      </c>
      <c r="G21" s="109">
        <f>IF(SER_hh_tes!G21=0,"",SER_hh_tes!G21/SER_hh_fec!G21)</f>
        <v>0.6306104868899729</v>
      </c>
      <c r="H21" s="109">
        <f>IF(SER_hh_tes!H21=0,"",SER_hh_tes!H21/SER_hh_fec!H21)</f>
        <v>0.63260662906317056</v>
      </c>
      <c r="I21" s="109">
        <f>IF(SER_hh_tes!I21=0,"",SER_hh_tes!I21/SER_hh_fec!I21)</f>
        <v>0.63357172236166859</v>
      </c>
      <c r="J21" s="109">
        <f>IF(SER_hh_tes!J21=0,"",SER_hh_tes!J21/SER_hh_fec!J21)</f>
        <v>0.63456037604211768</v>
      </c>
      <c r="K21" s="109">
        <f>IF(SER_hh_tes!K21=0,"",SER_hh_tes!K21/SER_hh_fec!K21)</f>
        <v>0.63608808446004206</v>
      </c>
      <c r="L21" s="109">
        <f>IF(SER_hh_tes!L21=0,"",SER_hh_tes!L21/SER_hh_fec!L21)</f>
        <v>0.63770732611744974</v>
      </c>
      <c r="M21" s="109">
        <f>IF(SER_hh_tes!M21=0,"",SER_hh_tes!M21/SER_hh_fec!M21)</f>
        <v>0.63828584658808296</v>
      </c>
      <c r="N21" s="109">
        <f>IF(SER_hh_tes!N21=0,"",SER_hh_tes!N21/SER_hh_fec!N21)</f>
        <v>0.63903054457308506</v>
      </c>
      <c r="O21" s="109">
        <f>IF(SER_hh_tes!O21=0,"",SER_hh_tes!O21/SER_hh_fec!O21)</f>
        <v>0.63996614540865049</v>
      </c>
      <c r="P21" s="109">
        <f>IF(SER_hh_tes!P21=0,"",SER_hh_tes!P21/SER_hh_fec!P21)</f>
        <v>0.64066665472555606</v>
      </c>
      <c r="Q21" s="109">
        <f>IF(SER_hh_tes!Q21=0,"",SER_hh_tes!Q21/SER_hh_fec!Q21)</f>
        <v>0.6409566547560569</v>
      </c>
    </row>
    <row r="22" spans="1:17" ht="12" customHeight="1" x14ac:dyDescent="0.25">
      <c r="A22" s="88" t="s">
        <v>99</v>
      </c>
      <c r="B22" s="109">
        <f>IF(SER_hh_tes!B22=0,"",SER_hh_tes!B22/SER_hh_fec!B22)</f>
        <v>0.59177004771097008</v>
      </c>
      <c r="C22" s="109">
        <f>IF(SER_hh_tes!C22=0,"",SER_hh_tes!C22/SER_hh_fec!C22)</f>
        <v>0.59344794874519113</v>
      </c>
      <c r="D22" s="109">
        <f>IF(SER_hh_tes!D22=0,"",SER_hh_tes!D22/SER_hh_fec!D22)</f>
        <v>0.59485662703715192</v>
      </c>
      <c r="E22" s="109">
        <f>IF(SER_hh_tes!E22=0,"",SER_hh_tes!E22/SER_hh_fec!E22)</f>
        <v>0.59520478270535415</v>
      </c>
      <c r="F22" s="109">
        <f>IF(SER_hh_tes!F22=0,"",SER_hh_tes!F22/SER_hh_fec!F22)</f>
        <v>0.59601107674296072</v>
      </c>
      <c r="G22" s="109">
        <f>IF(SER_hh_tes!G22=0,"",SER_hh_tes!G22/SER_hh_fec!G22)</f>
        <v>0.59818012083589367</v>
      </c>
      <c r="H22" s="109">
        <f>IF(SER_hh_tes!H22=0,"",SER_hh_tes!H22/SER_hh_fec!H22)</f>
        <v>0.60012253915898195</v>
      </c>
      <c r="I22" s="109">
        <f>IF(SER_hh_tes!I22=0,"",SER_hh_tes!I22/SER_hh_fec!I22)</f>
        <v>0.60236586779188783</v>
      </c>
      <c r="J22" s="109">
        <f>IF(SER_hh_tes!J22=0,"",SER_hh_tes!J22/SER_hh_fec!J22)</f>
        <v>0.6053599364141774</v>
      </c>
      <c r="K22" s="109">
        <f>IF(SER_hh_tes!K22=0,"",SER_hh_tes!K22/SER_hh_fec!K22)</f>
        <v>0.60792183095249086</v>
      </c>
      <c r="L22" s="109">
        <f>IF(SER_hh_tes!L22=0,"",SER_hh_tes!L22/SER_hh_fec!L22)</f>
        <v>0.61081582250151323</v>
      </c>
      <c r="M22" s="109">
        <f>IF(SER_hh_tes!M22=0,"",SER_hh_tes!M22/SER_hh_fec!M22)</f>
        <v>0.61448197533493165</v>
      </c>
      <c r="N22" s="109">
        <f>IF(SER_hh_tes!N22=0,"",SER_hh_tes!N22/SER_hh_fec!N22)</f>
        <v>0.61787577091744605</v>
      </c>
      <c r="O22" s="109">
        <f>IF(SER_hh_tes!O22=0,"",SER_hh_tes!O22/SER_hh_fec!O22)</f>
        <v>0.62162333642219569</v>
      </c>
      <c r="P22" s="109">
        <f>IF(SER_hh_tes!P22=0,"",SER_hh_tes!P22/SER_hh_fec!P22)</f>
        <v>0.62548233728074898</v>
      </c>
      <c r="Q22" s="109">
        <f>IF(SER_hh_tes!Q22=0,"",SER_hh_tes!Q22/SER_hh_fec!Q22)</f>
        <v>0.62910982801660797</v>
      </c>
    </row>
    <row r="23" spans="1:17" ht="12" customHeight="1" x14ac:dyDescent="0.25">
      <c r="A23" s="88" t="s">
        <v>98</v>
      </c>
      <c r="B23" s="109">
        <f>IF(SER_hh_tes!B23=0,"",SER_hh_tes!B23/SER_hh_fec!B23)</f>
        <v>0.63403933683318237</v>
      </c>
      <c r="C23" s="109">
        <f>IF(SER_hh_tes!C23=0,"",SER_hh_tes!C23/SER_hh_fec!C23)</f>
        <v>0.6364554730887555</v>
      </c>
      <c r="D23" s="109">
        <f>IF(SER_hh_tes!D23=0,"",SER_hh_tes!D23/SER_hh_fec!D23)</f>
        <v>0.6380172246374356</v>
      </c>
      <c r="E23" s="109">
        <f>IF(SER_hh_tes!E23=0,"",SER_hh_tes!E23/SER_hh_fec!E23)</f>
        <v>0.63873693935260112</v>
      </c>
      <c r="F23" s="109">
        <f>IF(SER_hh_tes!F23=0,"",SER_hh_tes!F23/SER_hh_fec!F23)</f>
        <v>0.63921994889999623</v>
      </c>
      <c r="G23" s="109">
        <f>IF(SER_hh_tes!G23=0,"",SER_hh_tes!G23/SER_hh_fec!G23)</f>
        <v>0.64194762849190734</v>
      </c>
      <c r="H23" s="109">
        <f>IF(SER_hh_tes!H23=0,"",SER_hh_tes!H23/SER_hh_fec!H23)</f>
        <v>0.64572194571516373</v>
      </c>
      <c r="I23" s="109">
        <f>IF(SER_hh_tes!I23=0,"",SER_hh_tes!I23/SER_hh_fec!I23)</f>
        <v>0.64840263135932286</v>
      </c>
      <c r="J23" s="109">
        <f>IF(SER_hh_tes!J23=0,"",SER_hh_tes!J23/SER_hh_fec!J23)</f>
        <v>0.65131199862103284</v>
      </c>
      <c r="K23" s="109">
        <f>IF(SER_hh_tes!K23=0,"",SER_hh_tes!K23/SER_hh_fec!K23)</f>
        <v>0.65449473385796975</v>
      </c>
      <c r="L23" s="109">
        <f>IF(SER_hh_tes!L23=0,"",SER_hh_tes!L23/SER_hh_fec!L23)</f>
        <v>0.65843657067383998</v>
      </c>
      <c r="M23" s="109">
        <f>IF(SER_hh_tes!M23=0,"",SER_hh_tes!M23/SER_hh_fec!M23)</f>
        <v>0.66167090871974432</v>
      </c>
      <c r="N23" s="109">
        <f>IF(SER_hh_tes!N23=0,"",SER_hh_tes!N23/SER_hh_fec!N23)</f>
        <v>0.66493072834050193</v>
      </c>
      <c r="O23" s="109">
        <f>IF(SER_hh_tes!O23=0,"",SER_hh_tes!O23/SER_hh_fec!O23)</f>
        <v>0.66820263563270077</v>
      </c>
      <c r="P23" s="109">
        <f>IF(SER_hh_tes!P23=0,"",SER_hh_tes!P23/SER_hh_fec!P23)</f>
        <v>0.6746925888148716</v>
      </c>
      <c r="Q23" s="109">
        <f>IF(SER_hh_tes!Q23=0,"",SER_hh_tes!Q23/SER_hh_fec!Q23)</f>
        <v>0.67798535746108912</v>
      </c>
    </row>
    <row r="24" spans="1:17" ht="12" customHeight="1" x14ac:dyDescent="0.25">
      <c r="A24" s="88" t="s">
        <v>34</v>
      </c>
      <c r="B24" s="109" t="str">
        <f>IF(SER_hh_tes!B24=0,"",SER_hh_tes!B24/SER_hh_fec!B24)</f>
        <v/>
      </c>
      <c r="C24" s="109" t="str">
        <f>IF(SER_hh_tes!C24=0,"",SER_hh_tes!C24/SER_hh_fec!C24)</f>
        <v/>
      </c>
      <c r="D24" s="109" t="str">
        <f>IF(SER_hh_tes!D24=0,"",SER_hh_tes!D24/SER_hh_fec!D24)</f>
        <v/>
      </c>
      <c r="E24" s="109" t="str">
        <f>IF(SER_hh_tes!E24=0,"",SER_hh_tes!E24/SER_hh_fec!E24)</f>
        <v/>
      </c>
      <c r="F24" s="109" t="str">
        <f>IF(SER_hh_tes!F24=0,"",SER_hh_tes!F24/SER_hh_fec!F24)</f>
        <v/>
      </c>
      <c r="G24" s="109" t="str">
        <f>IF(SER_hh_tes!G24=0,"",SER_hh_tes!G24/SER_hh_fec!G24)</f>
        <v/>
      </c>
      <c r="H24" s="109" t="str">
        <f>IF(SER_hh_tes!H24=0,"",SER_hh_tes!H24/SER_hh_fec!H24)</f>
        <v/>
      </c>
      <c r="I24" s="109" t="str">
        <f>IF(SER_hh_tes!I24=0,"",SER_hh_tes!I24/SER_hh_fec!I24)</f>
        <v/>
      </c>
      <c r="J24" s="109" t="str">
        <f>IF(SER_hh_tes!J24=0,"",SER_hh_tes!J24/SER_hh_fec!J24)</f>
        <v/>
      </c>
      <c r="K24" s="109" t="str">
        <f>IF(SER_hh_tes!K24=0,"",SER_hh_tes!K24/SER_hh_fec!K24)</f>
        <v/>
      </c>
      <c r="L24" s="109" t="str">
        <f>IF(SER_hh_tes!L24=0,"",SER_hh_tes!L24/SER_hh_fec!L24)</f>
        <v/>
      </c>
      <c r="M24" s="109" t="str">
        <f>IF(SER_hh_tes!M24=0,"",SER_hh_tes!M24/SER_hh_fec!M24)</f>
        <v/>
      </c>
      <c r="N24" s="109" t="str">
        <f>IF(SER_hh_tes!N24=0,"",SER_hh_tes!N24/SER_hh_fec!N24)</f>
        <v/>
      </c>
      <c r="O24" s="109" t="str">
        <f>IF(SER_hh_tes!O24=0,"",SER_hh_tes!O24/SER_hh_fec!O24)</f>
        <v/>
      </c>
      <c r="P24" s="109" t="str">
        <f>IF(SER_hh_tes!P24=0,"",SER_hh_tes!P24/SER_hh_fec!P24)</f>
        <v/>
      </c>
      <c r="Q24" s="109" t="str">
        <f>IF(SER_hh_tes!Q24=0,"",SER_hh_tes!Q24/SER_hh_fec!Q24)</f>
        <v/>
      </c>
    </row>
    <row r="25" spans="1:17" ht="12" customHeight="1" x14ac:dyDescent="0.25">
      <c r="A25" s="88" t="s">
        <v>42</v>
      </c>
      <c r="B25" s="109" t="str">
        <f>IF(SER_hh_tes!B25=0,"",SER_hh_tes!B25/SER_hh_fec!B25)</f>
        <v/>
      </c>
      <c r="C25" s="109" t="str">
        <f>IF(SER_hh_tes!C25=0,"",SER_hh_tes!C25/SER_hh_fec!C25)</f>
        <v/>
      </c>
      <c r="D25" s="109" t="str">
        <f>IF(SER_hh_tes!D25=0,"",SER_hh_tes!D25/SER_hh_fec!D25)</f>
        <v/>
      </c>
      <c r="E25" s="109">
        <f>IF(SER_hh_tes!E25=0,"",SER_hh_tes!E25/SER_hh_fec!E25)</f>
        <v>0.83848711797446362</v>
      </c>
      <c r="F25" s="109">
        <f>IF(SER_hh_tes!F25=0,"",SER_hh_tes!F25/SER_hh_fec!F25)</f>
        <v>0.83862365271920647</v>
      </c>
      <c r="G25" s="109">
        <f>IF(SER_hh_tes!G25=0,"",SER_hh_tes!G25/SER_hh_fec!G25)</f>
        <v>0.83880845058633524</v>
      </c>
      <c r="H25" s="109">
        <f>IF(SER_hh_tes!H25=0,"",SER_hh_tes!H25/SER_hh_fec!H25)</f>
        <v>0.83882790410179997</v>
      </c>
      <c r="I25" s="109">
        <f>IF(SER_hh_tes!I25=0,"",SER_hh_tes!I25/SER_hh_fec!I25)</f>
        <v>0.83900142410982914</v>
      </c>
      <c r="J25" s="109">
        <f>IF(SER_hh_tes!J25=0,"",SER_hh_tes!J25/SER_hh_fec!J25)</f>
        <v>0.83902108462222647</v>
      </c>
      <c r="K25" s="109">
        <f>IF(SER_hh_tes!K25=0,"",SER_hh_tes!K25/SER_hh_fec!K25)</f>
        <v>0.83906640415650557</v>
      </c>
      <c r="L25" s="109">
        <f>IF(SER_hh_tes!L25=0,"",SER_hh_tes!L25/SER_hh_fec!L25)</f>
        <v>0.83921642421740172</v>
      </c>
      <c r="M25" s="109">
        <f>IF(SER_hh_tes!M25=0,"",SER_hh_tes!M25/SER_hh_fec!M25)</f>
        <v>0.83954852111799494</v>
      </c>
      <c r="N25" s="109">
        <f>IF(SER_hh_tes!N25=0,"",SER_hh_tes!N25/SER_hh_fec!N25)</f>
        <v>0.83955141277920509</v>
      </c>
      <c r="O25" s="109">
        <f>IF(SER_hh_tes!O25=0,"",SER_hh_tes!O25/SER_hh_fec!O25)</f>
        <v>0.84011280571397651</v>
      </c>
      <c r="P25" s="109">
        <f>IF(SER_hh_tes!P25=0,"",SER_hh_tes!P25/SER_hh_fec!P25)</f>
        <v>0.84018433645214374</v>
      </c>
      <c r="Q25" s="109">
        <f>IF(SER_hh_tes!Q25=0,"",SER_hh_tes!Q25/SER_hh_fec!Q25)</f>
        <v>0.84023805965496756</v>
      </c>
    </row>
    <row r="26" spans="1:17" ht="12" customHeight="1" x14ac:dyDescent="0.25">
      <c r="A26" s="88" t="s">
        <v>30</v>
      </c>
      <c r="B26" s="112">
        <f>IF(SER_hh_tes!B26=0,"",SER_hh_tes!B26/SER_hh_fec!B26)</f>
        <v>0.77775491984870337</v>
      </c>
      <c r="C26" s="112">
        <f>IF(SER_hh_tes!C26=0,"",SER_hh_tes!C26/SER_hh_fec!C26)</f>
        <v>0.77775491984870349</v>
      </c>
      <c r="D26" s="112">
        <f>IF(SER_hh_tes!D26=0,"",SER_hh_tes!D26/SER_hh_fec!D26)</f>
        <v>0.77894480077011807</v>
      </c>
      <c r="E26" s="112">
        <f>IF(SER_hh_tes!E26=0,"",SER_hh_tes!E26/SER_hh_fec!E26)</f>
        <v>0.77983378978151419</v>
      </c>
      <c r="F26" s="112">
        <f>IF(SER_hh_tes!F26=0,"",SER_hh_tes!F26/SER_hh_fec!F26)</f>
        <v>0.79104014477328888</v>
      </c>
      <c r="G26" s="112">
        <f>IF(SER_hh_tes!G26=0,"",SER_hh_tes!G26/SER_hh_fec!G26)</f>
        <v>0.79336810027170368</v>
      </c>
      <c r="H26" s="112">
        <f>IF(SER_hh_tes!H26=0,"",SER_hh_tes!H26/SER_hh_fec!H26)</f>
        <v>0.80013450639352579</v>
      </c>
      <c r="I26" s="112">
        <f>IF(SER_hh_tes!I26=0,"",SER_hh_tes!I26/SER_hh_fec!I26)</f>
        <v>0.8089031753547955</v>
      </c>
      <c r="J26" s="112">
        <f>IF(SER_hh_tes!J26=0,"",SER_hh_tes!J26/SER_hh_fec!J26)</f>
        <v>0.81503263136108572</v>
      </c>
      <c r="K26" s="112">
        <f>IF(SER_hh_tes!K26=0,"",SER_hh_tes!K26/SER_hh_fec!K26)</f>
        <v>0.81979145073365578</v>
      </c>
      <c r="L26" s="112">
        <f>IF(SER_hh_tes!L26=0,"",SER_hh_tes!L26/SER_hh_fec!L26)</f>
        <v>0.82544366285137682</v>
      </c>
      <c r="M26" s="112">
        <f>IF(SER_hh_tes!M26=0,"",SER_hh_tes!M26/SER_hh_fec!M26)</f>
        <v>0.82920752636373452</v>
      </c>
      <c r="N26" s="112">
        <f>IF(SER_hh_tes!N26=0,"",SER_hh_tes!N26/SER_hh_fec!N26)</f>
        <v>0.83278102808341536</v>
      </c>
      <c r="O26" s="112">
        <f>IF(SER_hh_tes!O26=0,"",SER_hh_tes!O26/SER_hh_fec!O26)</f>
        <v>0.83768340797936636</v>
      </c>
      <c r="P26" s="112">
        <f>IF(SER_hh_tes!P26=0,"",SER_hh_tes!P26/SER_hh_fec!P26)</f>
        <v>0.84235333458823325</v>
      </c>
      <c r="Q26" s="112">
        <f>IF(SER_hh_tes!Q26=0,"",SER_hh_tes!Q26/SER_hh_fec!Q26)</f>
        <v>0.84360216677014976</v>
      </c>
    </row>
    <row r="27" spans="1:17" ht="12" customHeight="1" x14ac:dyDescent="0.25">
      <c r="A27" s="93" t="s">
        <v>33</v>
      </c>
      <c r="B27" s="111">
        <f>IF(SER_hh_tes!B27=0,"",SER_hh_tes!B27/SER_hh_fec!B27)</f>
        <v>1</v>
      </c>
      <c r="C27" s="111">
        <f>IF(SER_hh_tes!C27=0,"",SER_hh_tes!C27/SER_hh_fec!C27)</f>
        <v>1</v>
      </c>
      <c r="D27" s="111">
        <f>IF(SER_hh_tes!D27=0,"",SER_hh_tes!D27/SER_hh_fec!D27)</f>
        <v>0.99999999999999967</v>
      </c>
      <c r="E27" s="111">
        <f>IF(SER_hh_tes!E27=0,"",SER_hh_tes!E27/SER_hh_fec!E27)</f>
        <v>1</v>
      </c>
      <c r="F27" s="111">
        <f>IF(SER_hh_tes!F27=0,"",SER_hh_tes!F27/SER_hh_fec!F27)</f>
        <v>1</v>
      </c>
      <c r="G27" s="111">
        <f>IF(SER_hh_tes!G27=0,"",SER_hh_tes!G27/SER_hh_fec!G27)</f>
        <v>1.0000000000000004</v>
      </c>
      <c r="H27" s="111">
        <f>IF(SER_hh_tes!H27=0,"",SER_hh_tes!H27/SER_hh_fec!H27)</f>
        <v>1.0000000000000004</v>
      </c>
      <c r="I27" s="111">
        <f>IF(SER_hh_tes!I27=0,"",SER_hh_tes!I27/SER_hh_fec!I27)</f>
        <v>1</v>
      </c>
      <c r="J27" s="111">
        <f>IF(SER_hh_tes!J27=0,"",SER_hh_tes!J27/SER_hh_fec!J27)</f>
        <v>1</v>
      </c>
      <c r="K27" s="111">
        <f>IF(SER_hh_tes!K27=0,"",SER_hh_tes!K27/SER_hh_fec!K27)</f>
        <v>1</v>
      </c>
      <c r="L27" s="111">
        <f>IF(SER_hh_tes!L27=0,"",SER_hh_tes!L27/SER_hh_fec!L27)</f>
        <v>1</v>
      </c>
      <c r="M27" s="111">
        <f>IF(SER_hh_tes!M27=0,"",SER_hh_tes!M27/SER_hh_fec!M27)</f>
        <v>1</v>
      </c>
      <c r="N27" s="111">
        <f>IF(SER_hh_tes!N27=0,"",SER_hh_tes!N27/SER_hh_fec!N27)</f>
        <v>1</v>
      </c>
      <c r="O27" s="111">
        <f>IF(SER_hh_tes!O27=0,"",SER_hh_tes!O27/SER_hh_fec!O27)</f>
        <v>1</v>
      </c>
      <c r="P27" s="111">
        <f>IF(SER_hh_tes!P27=0,"",SER_hh_tes!P27/SER_hh_fec!P27)</f>
        <v>1</v>
      </c>
      <c r="Q27" s="111">
        <f>IF(SER_hh_tes!Q27=0,"",SER_hh_tes!Q27/SER_hh_fec!Q27)</f>
        <v>1.0000000000000004</v>
      </c>
    </row>
    <row r="28" spans="1:17" ht="12" hidden="1" customHeight="1" x14ac:dyDescent="0.25">
      <c r="A28" s="91" t="s">
        <v>33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</row>
    <row r="29" spans="1:17" ht="12.95" customHeight="1" x14ac:dyDescent="0.25">
      <c r="A29" s="90" t="s">
        <v>46</v>
      </c>
      <c r="B29" s="110">
        <f>IF(SER_hh_tes!B29=0,"",SER_hh_tes!B29/SER_hh_fec!B29)</f>
        <v>0.52004191397713062</v>
      </c>
      <c r="C29" s="110">
        <f>IF(SER_hh_tes!C29=0,"",SER_hh_tes!C29/SER_hh_fec!C29)</f>
        <v>0.52425632232882169</v>
      </c>
      <c r="D29" s="110">
        <f>IF(SER_hh_tes!D29=0,"",SER_hh_tes!D29/SER_hh_fec!D29)</f>
        <v>0.52986291762208282</v>
      </c>
      <c r="E29" s="110">
        <f>IF(SER_hh_tes!E29=0,"",SER_hh_tes!E29/SER_hh_fec!E29)</f>
        <v>0.52859672840250427</v>
      </c>
      <c r="F29" s="110">
        <f>IF(SER_hh_tes!F29=0,"",SER_hh_tes!F29/SER_hh_fec!F29)</f>
        <v>0.53281935252636081</v>
      </c>
      <c r="G29" s="110">
        <f>IF(SER_hh_tes!G29=0,"",SER_hh_tes!G29/SER_hh_fec!G29)</f>
        <v>0.53395343589198996</v>
      </c>
      <c r="H29" s="110">
        <f>IF(SER_hh_tes!H29=0,"",SER_hh_tes!H29/SER_hh_fec!H29)</f>
        <v>0.54709116820436909</v>
      </c>
      <c r="I29" s="110">
        <f>IF(SER_hh_tes!I29=0,"",SER_hh_tes!I29/SER_hh_fec!I29)</f>
        <v>0.55490103053751849</v>
      </c>
      <c r="J29" s="110">
        <f>IF(SER_hh_tes!J29=0,"",SER_hh_tes!J29/SER_hh_fec!J29)</f>
        <v>0.55774372311867337</v>
      </c>
      <c r="K29" s="110">
        <f>IF(SER_hh_tes!K29=0,"",SER_hh_tes!K29/SER_hh_fec!K29)</f>
        <v>0.56326440100896202</v>
      </c>
      <c r="L29" s="110">
        <f>IF(SER_hh_tes!L29=0,"",SER_hh_tes!L29/SER_hh_fec!L29)</f>
        <v>0.57241173251598298</v>
      </c>
      <c r="M29" s="110">
        <f>IF(SER_hh_tes!M29=0,"",SER_hh_tes!M29/SER_hh_fec!M29)</f>
        <v>0.57787470997713819</v>
      </c>
      <c r="N29" s="110">
        <f>IF(SER_hh_tes!N29=0,"",SER_hh_tes!N29/SER_hh_fec!N29)</f>
        <v>0.58249807817401111</v>
      </c>
      <c r="O29" s="110">
        <f>IF(SER_hh_tes!O29=0,"",SER_hh_tes!O29/SER_hh_fec!O29)</f>
        <v>0.58129145979361552</v>
      </c>
      <c r="P29" s="110">
        <f>IF(SER_hh_tes!P29=0,"",SER_hh_tes!P29/SER_hh_fec!P29)</f>
        <v>0.58094667808887279</v>
      </c>
      <c r="Q29" s="110">
        <f>IF(SER_hh_tes!Q29=0,"",SER_hh_tes!Q29/SER_hh_fec!Q29)</f>
        <v>0.58563915582843906</v>
      </c>
    </row>
    <row r="30" spans="1:17" ht="12" customHeight="1" x14ac:dyDescent="0.25">
      <c r="A30" s="88" t="s">
        <v>66</v>
      </c>
      <c r="B30" s="109">
        <f>IF(SER_hh_tes!B30=0,"",SER_hh_tes!B30/SER_hh_fec!B30)</f>
        <v>0.42427131607676749</v>
      </c>
      <c r="C30" s="109">
        <f>IF(SER_hh_tes!C30=0,"",SER_hh_tes!C30/SER_hh_fec!C30)</f>
        <v>0.42703897693948051</v>
      </c>
      <c r="D30" s="109">
        <f>IF(SER_hh_tes!D30=0,"",SER_hh_tes!D30/SER_hh_fec!D30)</f>
        <v>0.42813284307987559</v>
      </c>
      <c r="E30" s="109">
        <f>IF(SER_hh_tes!E30=0,"",SER_hh_tes!E30/SER_hh_fec!E30)</f>
        <v>0.45014887721518998</v>
      </c>
      <c r="F30" s="109">
        <f>IF(SER_hh_tes!F30=0,"",SER_hh_tes!F30/SER_hh_fec!F30)</f>
        <v>0.45375088768734811</v>
      </c>
      <c r="G30" s="109">
        <f>IF(SER_hh_tes!G30=0,"",SER_hh_tes!G30/SER_hh_fec!G30)</f>
        <v>0.45700125149032661</v>
      </c>
      <c r="H30" s="109">
        <f>IF(SER_hh_tes!H30=0,"",SER_hh_tes!H30/SER_hh_fec!H30)</f>
        <v>0.45861649430334128</v>
      </c>
      <c r="I30" s="109">
        <f>IF(SER_hh_tes!I30=0,"",SER_hh_tes!I30/SER_hh_fec!I30)</f>
        <v>0.4609953461960638</v>
      </c>
      <c r="J30" s="109">
        <f>IF(SER_hh_tes!J30=0,"",SER_hh_tes!J30/SER_hh_fec!J30)</f>
        <v>0.46371166179256007</v>
      </c>
      <c r="K30" s="109">
        <f>IF(SER_hh_tes!K30=0,"",SER_hh_tes!K30/SER_hh_fec!K30)</f>
        <v>0.46639742446078586</v>
      </c>
      <c r="L30" s="109">
        <f>IF(SER_hh_tes!L30=0,"",SER_hh_tes!L30/SER_hh_fec!L30)</f>
        <v>0.46832909947721812</v>
      </c>
      <c r="M30" s="109">
        <f>IF(SER_hh_tes!M30=0,"",SER_hh_tes!M30/SER_hh_fec!M30)</f>
        <v>0.46965409317873119</v>
      </c>
      <c r="N30" s="109">
        <f>IF(SER_hh_tes!N30=0,"",SER_hh_tes!N30/SER_hh_fec!N30)</f>
        <v>0.47229775176747379</v>
      </c>
      <c r="O30" s="109">
        <f>IF(SER_hh_tes!O30=0,"",SER_hh_tes!O30/SER_hh_fec!O30)</f>
        <v>0.47360021076703457</v>
      </c>
      <c r="P30" s="109">
        <f>IF(SER_hh_tes!P30=0,"",SER_hh_tes!P30/SER_hh_fec!P30)</f>
        <v>0.47375292304726863</v>
      </c>
      <c r="Q30" s="109">
        <f>IF(SER_hh_tes!Q30=0,"",SER_hh_tes!Q30/SER_hh_fec!Q30)</f>
        <v>0.48630890093555157</v>
      </c>
    </row>
    <row r="31" spans="1:17" ht="12" customHeight="1" x14ac:dyDescent="0.25">
      <c r="A31" s="88" t="s">
        <v>98</v>
      </c>
      <c r="B31" s="109">
        <f>IF(SER_hh_tes!B31=0,"",SER_hh_tes!B31/SER_hh_fec!B31)</f>
        <v>0.45690757115959568</v>
      </c>
      <c r="C31" s="109">
        <f>IF(SER_hh_tes!C31=0,"",SER_hh_tes!C31/SER_hh_fec!C31)</f>
        <v>0.46090551931334539</v>
      </c>
      <c r="D31" s="109">
        <f>IF(SER_hh_tes!D31=0,"",SER_hh_tes!D31/SER_hh_fec!D31)</f>
        <v>0.46495803577533346</v>
      </c>
      <c r="E31" s="109">
        <f>IF(SER_hh_tes!E31=0,"",SER_hh_tes!E31/SER_hh_fec!E31)</f>
        <v>0.46908294630811637</v>
      </c>
      <c r="F31" s="109">
        <f>IF(SER_hh_tes!F31=0,"",SER_hh_tes!F31/SER_hh_fec!F31)</f>
        <v>0.47381040948171882</v>
      </c>
      <c r="G31" s="109">
        <f>IF(SER_hh_tes!G31=0,"",SER_hh_tes!G31/SER_hh_fec!G31)</f>
        <v>0.47787866788599898</v>
      </c>
      <c r="H31" s="109">
        <f>IF(SER_hh_tes!H31=0,"",SER_hh_tes!H31/SER_hh_fec!H31)</f>
        <v>0.48147906747341124</v>
      </c>
      <c r="I31" s="109">
        <f>IF(SER_hh_tes!I31=0,"",SER_hh_tes!I31/SER_hh_fec!I31)</f>
        <v>0.48673050907172394</v>
      </c>
      <c r="J31" s="109">
        <f>IF(SER_hh_tes!J31=0,"",SER_hh_tes!J31/SER_hh_fec!J31)</f>
        <v>0.49231061343160837</v>
      </c>
      <c r="K31" s="109">
        <f>IF(SER_hh_tes!K31=0,"",SER_hh_tes!K31/SER_hh_fec!K31)</f>
        <v>0.49811452106803006</v>
      </c>
      <c r="L31" s="109">
        <f>IF(SER_hh_tes!L31=0,"",SER_hh_tes!L31/SER_hh_fec!L31)</f>
        <v>0.50354679499726906</v>
      </c>
      <c r="M31" s="109">
        <f>IF(SER_hh_tes!M31=0,"",SER_hh_tes!M31/SER_hh_fec!M31)</f>
        <v>0.50970203193396157</v>
      </c>
      <c r="N31" s="109">
        <f>IF(SER_hh_tes!N31=0,"",SER_hh_tes!N31/SER_hh_fec!N31)</f>
        <v>0.51620011235129426</v>
      </c>
      <c r="O31" s="109">
        <f>IF(SER_hh_tes!O31=0,"",SER_hh_tes!O31/SER_hh_fec!O31)</f>
        <v>0.51938809011122034</v>
      </c>
      <c r="P31" s="109">
        <f>IF(SER_hh_tes!P31=0,"",SER_hh_tes!P31/SER_hh_fec!P31)</f>
        <v>0.52268892950341717</v>
      </c>
      <c r="Q31" s="109">
        <f>IF(SER_hh_tes!Q31=0,"",SER_hh_tes!Q31/SER_hh_fec!Q31)</f>
        <v>0.52463995613448844</v>
      </c>
    </row>
    <row r="32" spans="1:17" ht="12" customHeight="1" x14ac:dyDescent="0.25">
      <c r="A32" s="88" t="s">
        <v>34</v>
      </c>
      <c r="B32" s="109" t="str">
        <f>IF(SER_hh_tes!B32=0,"",SER_hh_tes!B32/SER_hh_fec!B32)</f>
        <v/>
      </c>
      <c r="C32" s="109" t="str">
        <f>IF(SER_hh_tes!C32=0,"",SER_hh_tes!C32/SER_hh_fec!C32)</f>
        <v/>
      </c>
      <c r="D32" s="109" t="str">
        <f>IF(SER_hh_tes!D32=0,"",SER_hh_tes!D32/SER_hh_fec!D32)</f>
        <v/>
      </c>
      <c r="E32" s="109" t="str">
        <f>IF(SER_hh_tes!E32=0,"",SER_hh_tes!E32/SER_hh_fec!E32)</f>
        <v/>
      </c>
      <c r="F32" s="109" t="str">
        <f>IF(SER_hh_tes!F32=0,"",SER_hh_tes!F32/SER_hh_fec!F32)</f>
        <v/>
      </c>
      <c r="G32" s="109" t="str">
        <f>IF(SER_hh_tes!G32=0,"",SER_hh_tes!G32/SER_hh_fec!G32)</f>
        <v/>
      </c>
      <c r="H32" s="109" t="str">
        <f>IF(SER_hh_tes!H32=0,"",SER_hh_tes!H32/SER_hh_fec!H32)</f>
        <v/>
      </c>
      <c r="I32" s="109" t="str">
        <f>IF(SER_hh_tes!I32=0,"",SER_hh_tes!I32/SER_hh_fec!I32)</f>
        <v/>
      </c>
      <c r="J32" s="109" t="str">
        <f>IF(SER_hh_tes!J32=0,"",SER_hh_tes!J32/SER_hh_fec!J32)</f>
        <v/>
      </c>
      <c r="K32" s="109" t="str">
        <f>IF(SER_hh_tes!K32=0,"",SER_hh_tes!K32/SER_hh_fec!K32)</f>
        <v/>
      </c>
      <c r="L32" s="109" t="str">
        <f>IF(SER_hh_tes!L32=0,"",SER_hh_tes!L32/SER_hh_fec!L32)</f>
        <v/>
      </c>
      <c r="M32" s="109" t="str">
        <f>IF(SER_hh_tes!M32=0,"",SER_hh_tes!M32/SER_hh_fec!M32)</f>
        <v/>
      </c>
      <c r="N32" s="109" t="str">
        <f>IF(SER_hh_tes!N32=0,"",SER_hh_tes!N32/SER_hh_fec!N32)</f>
        <v/>
      </c>
      <c r="O32" s="109" t="str">
        <f>IF(SER_hh_tes!O32=0,"",SER_hh_tes!O32/SER_hh_fec!O32)</f>
        <v/>
      </c>
      <c r="P32" s="109" t="str">
        <f>IF(SER_hh_tes!P32=0,"",SER_hh_tes!P32/SER_hh_fec!P32)</f>
        <v/>
      </c>
      <c r="Q32" s="109" t="str">
        <f>IF(SER_hh_tes!Q32=0,"",SER_hh_tes!Q32/SER_hh_fec!Q32)</f>
        <v/>
      </c>
    </row>
    <row r="33" spans="1:17" ht="12" customHeight="1" x14ac:dyDescent="0.25">
      <c r="A33" s="49" t="s">
        <v>30</v>
      </c>
      <c r="B33" s="108">
        <f>IF(SER_hh_tes!B33=0,"",SER_hh_tes!B33/SER_hh_fec!B33)</f>
        <v>0.62164295395863345</v>
      </c>
      <c r="C33" s="108">
        <f>IF(SER_hh_tes!C33=0,"",SER_hh_tes!C33/SER_hh_fec!C33)</f>
        <v>0.62434276320933058</v>
      </c>
      <c r="D33" s="108">
        <f>IF(SER_hh_tes!D33=0,"",SER_hh_tes!D33/SER_hh_fec!D33)</f>
        <v>0.62744337352183799</v>
      </c>
      <c r="E33" s="108">
        <f>IF(SER_hh_tes!E33=0,"",SER_hh_tes!E33/SER_hh_fec!E33)</f>
        <v>0.62854765496504617</v>
      </c>
      <c r="F33" s="108">
        <f>IF(SER_hh_tes!F33=0,"",SER_hh_tes!F33/SER_hh_fec!F33)</f>
        <v>0.63162912830260376</v>
      </c>
      <c r="G33" s="108">
        <f>IF(SER_hh_tes!G33=0,"",SER_hh_tes!G33/SER_hh_fec!G33)</f>
        <v>0.63549532729574065</v>
      </c>
      <c r="H33" s="108">
        <f>IF(SER_hh_tes!H33=0,"",SER_hh_tes!H33/SER_hh_fec!H33)</f>
        <v>0.64142484796443366</v>
      </c>
      <c r="I33" s="108">
        <f>IF(SER_hh_tes!I33=0,"",SER_hh_tes!I33/SER_hh_fec!I33)</f>
        <v>0.64624017452822768</v>
      </c>
      <c r="J33" s="108">
        <f>IF(SER_hh_tes!J33=0,"",SER_hh_tes!J33/SER_hh_fec!J33)</f>
        <v>0.65048193011109856</v>
      </c>
      <c r="K33" s="108">
        <f>IF(SER_hh_tes!K33=0,"",SER_hh_tes!K33/SER_hh_fec!K33)</f>
        <v>0.65407886018755323</v>
      </c>
      <c r="L33" s="108">
        <f>IF(SER_hh_tes!L33=0,"",SER_hh_tes!L33/SER_hh_fec!L33)</f>
        <v>0.65933018137921395</v>
      </c>
      <c r="M33" s="108">
        <f>IF(SER_hh_tes!M33=0,"",SER_hh_tes!M33/SER_hh_fec!M33)</f>
        <v>0.66339329882163534</v>
      </c>
      <c r="N33" s="108">
        <f>IF(SER_hh_tes!N33=0,"",SER_hh_tes!N33/SER_hh_fec!N33)</f>
        <v>0.66742195013611649</v>
      </c>
      <c r="O33" s="108">
        <f>IF(SER_hh_tes!O33=0,"",SER_hh_tes!O33/SER_hh_fec!O33)</f>
        <v>0.6710452033409473</v>
      </c>
      <c r="P33" s="108">
        <f>IF(SER_hh_tes!P33=0,"",SER_hh_tes!P33/SER_hh_fec!P33)</f>
        <v>0.67410991257125752</v>
      </c>
      <c r="Q33" s="108">
        <f>IF(SER_hh_tes!Q33=0,"",SER_hh_tes!Q33/SER_hh_fec!Q33)</f>
        <v>0.6744312074061185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112</v>
      </c>
      <c r="B3" s="106">
        <f t="shared" ref="B3" si="0">SUM(B4,B16,B19,B29)</f>
        <v>52213.28992592459</v>
      </c>
      <c r="C3" s="106">
        <f t="shared" ref="C3:Q3" si="1">SUM(C4,C16,C19,C29)</f>
        <v>57100.709977740342</v>
      </c>
      <c r="D3" s="106">
        <f t="shared" si="1"/>
        <v>53626.987485392179</v>
      </c>
      <c r="E3" s="106">
        <f t="shared" si="1"/>
        <v>52288.447812430539</v>
      </c>
      <c r="F3" s="106">
        <f t="shared" si="1"/>
        <v>49770.297644173639</v>
      </c>
      <c r="G3" s="106">
        <f t="shared" si="1"/>
        <v>48975.194446346017</v>
      </c>
      <c r="H3" s="106">
        <f t="shared" si="1"/>
        <v>55124.782459981732</v>
      </c>
      <c r="I3" s="106">
        <f t="shared" si="1"/>
        <v>42111.725108121878</v>
      </c>
      <c r="J3" s="106">
        <f t="shared" si="1"/>
        <v>48993.890862820328</v>
      </c>
      <c r="K3" s="106">
        <f t="shared" si="1"/>
        <v>45201.453130248752</v>
      </c>
      <c r="L3" s="106">
        <f t="shared" si="1"/>
        <v>46934.455261015086</v>
      </c>
      <c r="M3" s="106">
        <f t="shared" si="1"/>
        <v>42395.329488404823</v>
      </c>
      <c r="N3" s="106">
        <f t="shared" si="1"/>
        <v>43890.183563796039</v>
      </c>
      <c r="O3" s="106">
        <f t="shared" si="1"/>
        <v>48773.229680591925</v>
      </c>
      <c r="P3" s="106">
        <f t="shared" si="1"/>
        <v>45105.005666082703</v>
      </c>
      <c r="Q3" s="106">
        <f t="shared" si="1"/>
        <v>46258.500007714734</v>
      </c>
    </row>
    <row r="4" spans="1:17" ht="12.95" customHeight="1" x14ac:dyDescent="0.25">
      <c r="A4" s="90" t="s">
        <v>44</v>
      </c>
      <c r="B4" s="101">
        <f t="shared" ref="B4" si="2">SUM(B5:B15)</f>
        <v>40196.804645038079</v>
      </c>
      <c r="C4" s="101">
        <f t="shared" ref="C4:Q4" si="3">SUM(C5:C15)</f>
        <v>44784.289297586991</v>
      </c>
      <c r="D4" s="101">
        <f t="shared" si="3"/>
        <v>41347.850023753708</v>
      </c>
      <c r="E4" s="101">
        <f t="shared" si="3"/>
        <v>40065.638715547859</v>
      </c>
      <c r="F4" s="101">
        <f t="shared" si="3"/>
        <v>37813.411215535802</v>
      </c>
      <c r="G4" s="101">
        <f t="shared" si="3"/>
        <v>36790.311656261649</v>
      </c>
      <c r="H4" s="101">
        <f t="shared" si="3"/>
        <v>43319.754474493689</v>
      </c>
      <c r="I4" s="101">
        <f t="shared" si="3"/>
        <v>30647.590789919559</v>
      </c>
      <c r="J4" s="101">
        <f t="shared" si="3"/>
        <v>37322.264335042768</v>
      </c>
      <c r="K4" s="101">
        <f t="shared" si="3"/>
        <v>33836.381622283734</v>
      </c>
      <c r="L4" s="101">
        <f t="shared" si="3"/>
        <v>35864.604620000428</v>
      </c>
      <c r="M4" s="101">
        <f t="shared" si="3"/>
        <v>31426.206601950384</v>
      </c>
      <c r="N4" s="101">
        <f t="shared" si="3"/>
        <v>32974.06519923055</v>
      </c>
      <c r="O4" s="101">
        <f t="shared" si="3"/>
        <v>37518.94936498411</v>
      </c>
      <c r="P4" s="101">
        <f t="shared" si="3"/>
        <v>33369.835879637991</v>
      </c>
      <c r="Q4" s="101">
        <f t="shared" si="3"/>
        <v>34599.76247356768</v>
      </c>
    </row>
    <row r="5" spans="1:17" ht="12" customHeight="1" x14ac:dyDescent="0.25">
      <c r="A5" s="88" t="s">
        <v>38</v>
      </c>
      <c r="B5" s="100">
        <v>1254.8781794032304</v>
      </c>
      <c r="C5" s="100">
        <v>1356.5129105203196</v>
      </c>
      <c r="D5" s="100">
        <v>1144.2577479413039</v>
      </c>
      <c r="E5" s="100">
        <v>500.3718507937798</v>
      </c>
      <c r="F5" s="100">
        <v>355.87325267121594</v>
      </c>
      <c r="G5" s="100">
        <v>316.25647627012336</v>
      </c>
      <c r="H5" s="100">
        <v>375.65484363305995</v>
      </c>
      <c r="I5" s="100">
        <v>798.13386058420815</v>
      </c>
      <c r="J5" s="100">
        <v>601.91435616001172</v>
      </c>
      <c r="K5" s="100">
        <v>477.90383708379613</v>
      </c>
      <c r="L5" s="100">
        <v>385.33825418742958</v>
      </c>
      <c r="M5" s="100">
        <v>394.49829418237016</v>
      </c>
      <c r="N5" s="100">
        <v>419.91676952795149</v>
      </c>
      <c r="O5" s="100">
        <v>186.49036180535802</v>
      </c>
      <c r="P5" s="100">
        <v>218.21142815058653</v>
      </c>
      <c r="Q5" s="100">
        <v>734.87531407731785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22678.206233178513</v>
      </c>
      <c r="C7" s="100">
        <v>26620.216800819904</v>
      </c>
      <c r="D7" s="100">
        <v>23428.688401677962</v>
      </c>
      <c r="E7" s="100">
        <v>24743.608101753765</v>
      </c>
      <c r="F7" s="100">
        <v>22646.310416496937</v>
      </c>
      <c r="G7" s="100">
        <v>22049.167883111437</v>
      </c>
      <c r="H7" s="100">
        <v>23629.775532448002</v>
      </c>
      <c r="I7" s="100">
        <v>15347.345649855655</v>
      </c>
      <c r="J7" s="100">
        <v>21076.931040573025</v>
      </c>
      <c r="K7" s="100">
        <v>18990.110008318377</v>
      </c>
      <c r="L7" s="100">
        <v>19250.121723004082</v>
      </c>
      <c r="M7" s="100">
        <v>17088.521853894898</v>
      </c>
      <c r="N7" s="100">
        <v>18129.556457075916</v>
      </c>
      <c r="O7" s="100">
        <v>19411.773581759353</v>
      </c>
      <c r="P7" s="100">
        <v>17585.033269975549</v>
      </c>
      <c r="Q7" s="100">
        <v>17314.868610866313</v>
      </c>
    </row>
    <row r="8" spans="1:17" ht="12" customHeight="1" x14ac:dyDescent="0.25">
      <c r="A8" s="88" t="s">
        <v>101</v>
      </c>
      <c r="B8" s="100">
        <v>3.3960517875998906</v>
      </c>
      <c r="C8" s="100">
        <v>4.5640835232523997</v>
      </c>
      <c r="D8" s="100">
        <v>5.51687062194424</v>
      </c>
      <c r="E8" s="100">
        <v>7.9428113658995914</v>
      </c>
      <c r="F8" s="100">
        <v>9.3344019212961662</v>
      </c>
      <c r="G8" s="100">
        <v>11.005172209673258</v>
      </c>
      <c r="H8" s="100">
        <v>15.327670354105248</v>
      </c>
      <c r="I8" s="100">
        <v>13.161849744457838</v>
      </c>
      <c r="J8" s="100">
        <v>19.439462383738899</v>
      </c>
      <c r="K8" s="100">
        <v>22.693226344749885</v>
      </c>
      <c r="L8" s="100">
        <v>32.298364501361227</v>
      </c>
      <c r="M8" s="100">
        <v>32.224719135995905</v>
      </c>
      <c r="N8" s="100">
        <v>42.811015395881078</v>
      </c>
      <c r="O8" s="100">
        <v>56.906625743732313</v>
      </c>
      <c r="P8" s="100">
        <v>63.525176892149695</v>
      </c>
      <c r="Q8" s="100">
        <v>87.150973677057721</v>
      </c>
    </row>
    <row r="9" spans="1:17" ht="12" customHeight="1" x14ac:dyDescent="0.25">
      <c r="A9" s="88" t="s">
        <v>106</v>
      </c>
      <c r="B9" s="100">
        <v>16260.324180668737</v>
      </c>
      <c r="C9" s="100">
        <v>16802.995502723519</v>
      </c>
      <c r="D9" s="100">
        <v>16769.387003512493</v>
      </c>
      <c r="E9" s="100">
        <v>14774.555059728502</v>
      </c>
      <c r="F9" s="100">
        <v>14733.937497147483</v>
      </c>
      <c r="G9" s="100">
        <v>14297.789913452467</v>
      </c>
      <c r="H9" s="100">
        <v>19188.460381834648</v>
      </c>
      <c r="I9" s="100">
        <v>14381.427422522138</v>
      </c>
      <c r="J9" s="100">
        <v>15546.139254961274</v>
      </c>
      <c r="K9" s="100">
        <v>14267.055682031467</v>
      </c>
      <c r="L9" s="100">
        <v>16116.883886179252</v>
      </c>
      <c r="M9" s="100">
        <v>13904.542736490301</v>
      </c>
      <c r="N9" s="100">
        <v>14381.780957230802</v>
      </c>
      <c r="O9" s="100">
        <v>17863.778795675666</v>
      </c>
      <c r="P9" s="100">
        <v>15503.066004619704</v>
      </c>
      <c r="Q9" s="100">
        <v>16462.867574946988</v>
      </c>
    </row>
    <row r="10" spans="1:17" ht="12" customHeight="1" x14ac:dyDescent="0.25">
      <c r="A10" s="88" t="s">
        <v>34</v>
      </c>
      <c r="B10" s="100">
        <v>0</v>
      </c>
      <c r="C10" s="100">
        <v>0</v>
      </c>
      <c r="D10" s="100">
        <v>0</v>
      </c>
      <c r="E10" s="100">
        <v>39.160891905912024</v>
      </c>
      <c r="F10" s="100">
        <v>67.955647298868016</v>
      </c>
      <c r="G10" s="100">
        <v>116.09221121795156</v>
      </c>
      <c r="H10" s="100">
        <v>110.53604622387603</v>
      </c>
      <c r="I10" s="100">
        <v>107.52200721309605</v>
      </c>
      <c r="J10" s="100">
        <v>77.840220964716039</v>
      </c>
      <c r="K10" s="100">
        <v>78.618868505351983</v>
      </c>
      <c r="L10" s="100">
        <v>79.962392128297324</v>
      </c>
      <c r="M10" s="100">
        <v>6.4189982468188544</v>
      </c>
      <c r="N10" s="100">
        <v>0</v>
      </c>
      <c r="O10" s="100">
        <v>0</v>
      </c>
      <c r="P10" s="100">
        <v>0</v>
      </c>
      <c r="Q10" s="100">
        <v>0</v>
      </c>
    </row>
    <row r="11" spans="1:17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>
        <v>0</v>
      </c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>
        <v>0</v>
      </c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</row>
    <row r="14" spans="1:17" ht="12" customHeight="1" x14ac:dyDescent="0.25">
      <c r="A14" s="51" t="s">
        <v>104</v>
      </c>
      <c r="B14" s="22">
        <v>0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</row>
    <row r="15" spans="1:17" ht="12" customHeight="1" x14ac:dyDescent="0.25">
      <c r="A15" s="105" t="s">
        <v>108</v>
      </c>
      <c r="B15" s="104">
        <v>0</v>
      </c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</row>
    <row r="16" spans="1:17" ht="12.95" customHeight="1" x14ac:dyDescent="0.25">
      <c r="A16" s="90" t="s">
        <v>102</v>
      </c>
      <c r="B16" s="101">
        <f t="shared" ref="B16" si="4">SUM(B17:B18)</f>
        <v>0.41627880148219176</v>
      </c>
      <c r="C16" s="101">
        <f t="shared" ref="C16:Q16" si="5">SUM(C17:C18)</f>
        <v>0.44535353629872532</v>
      </c>
      <c r="D16" s="101">
        <f t="shared" si="5"/>
        <v>0.48438993980368744</v>
      </c>
      <c r="E16" s="101">
        <f t="shared" si="5"/>
        <v>0.58108942034247413</v>
      </c>
      <c r="F16" s="101">
        <f t="shared" si="5"/>
        <v>0.71646981729538284</v>
      </c>
      <c r="G16" s="101">
        <f t="shared" si="5"/>
        <v>0.89098801119506132</v>
      </c>
      <c r="H16" s="101">
        <f t="shared" si="5"/>
        <v>1.048708868579715</v>
      </c>
      <c r="I16" s="101">
        <f t="shared" si="5"/>
        <v>1.5645000345539537</v>
      </c>
      <c r="J16" s="101">
        <f t="shared" si="5"/>
        <v>1.9387119452522839</v>
      </c>
      <c r="K16" s="101">
        <f t="shared" si="5"/>
        <v>2.3310506895457817</v>
      </c>
      <c r="L16" s="101">
        <f t="shared" si="5"/>
        <v>2.9956173584199464</v>
      </c>
      <c r="M16" s="101">
        <f t="shared" si="5"/>
        <v>3.234465900328849</v>
      </c>
      <c r="N16" s="101">
        <f t="shared" si="5"/>
        <v>3.6459662947401377</v>
      </c>
      <c r="O16" s="101">
        <f t="shared" si="5"/>
        <v>4.4560039618980705</v>
      </c>
      <c r="P16" s="101">
        <f t="shared" si="5"/>
        <v>5.7453918535788109</v>
      </c>
      <c r="Q16" s="101">
        <f t="shared" si="5"/>
        <v>7.8726043498583751</v>
      </c>
    </row>
    <row r="17" spans="1:17" ht="12.95" customHeight="1" x14ac:dyDescent="0.25">
      <c r="A17" s="88" t="s">
        <v>101</v>
      </c>
      <c r="B17" s="103">
        <v>0.41627880148219176</v>
      </c>
      <c r="C17" s="103">
        <v>0.44535353629872532</v>
      </c>
      <c r="D17" s="103">
        <v>0.48438993980368744</v>
      </c>
      <c r="E17" s="103">
        <v>0.58108942034247413</v>
      </c>
      <c r="F17" s="103">
        <v>0.71646981729538284</v>
      </c>
      <c r="G17" s="103">
        <v>0.89098801119506132</v>
      </c>
      <c r="H17" s="103">
        <v>1.048708868579715</v>
      </c>
      <c r="I17" s="103">
        <v>1.5645000345539537</v>
      </c>
      <c r="J17" s="103">
        <v>1.9387119452522839</v>
      </c>
      <c r="K17" s="103">
        <v>2.3310506895457817</v>
      </c>
      <c r="L17" s="103">
        <v>2.9956173584199464</v>
      </c>
      <c r="M17" s="103">
        <v>3.234465900328849</v>
      </c>
      <c r="N17" s="103">
        <v>3.6459662947401377</v>
      </c>
      <c r="O17" s="103">
        <v>4.4560039618980705</v>
      </c>
      <c r="P17" s="103">
        <v>5.7453918535788109</v>
      </c>
      <c r="Q17" s="103">
        <v>7.8726043498583751</v>
      </c>
    </row>
    <row r="18" spans="1:17" ht="12" customHeight="1" x14ac:dyDescent="0.25">
      <c r="A18" s="88" t="s">
        <v>100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</row>
    <row r="19" spans="1:17" ht="12.95" customHeight="1" x14ac:dyDescent="0.25">
      <c r="A19" s="90" t="s">
        <v>47</v>
      </c>
      <c r="B19" s="101">
        <f t="shared" ref="B19" si="6">SUM(B20:B27)</f>
        <v>6628.9614945780304</v>
      </c>
      <c r="C19" s="101">
        <f t="shared" ref="C19:Q19" si="7">SUM(C20:C27)</f>
        <v>6927.0979852515811</v>
      </c>
      <c r="D19" s="101">
        <f t="shared" si="7"/>
        <v>7003.3338475449873</v>
      </c>
      <c r="E19" s="101">
        <f t="shared" si="7"/>
        <v>6681.6934000580241</v>
      </c>
      <c r="F19" s="101">
        <f t="shared" si="7"/>
        <v>6426.0977550283096</v>
      </c>
      <c r="G19" s="101">
        <f t="shared" si="7"/>
        <v>6460.5759712320578</v>
      </c>
      <c r="H19" s="101">
        <f t="shared" si="7"/>
        <v>6564.7123599426823</v>
      </c>
      <c r="I19" s="101">
        <f t="shared" si="7"/>
        <v>6378.4090778911832</v>
      </c>
      <c r="J19" s="101">
        <f t="shared" si="7"/>
        <v>6392.5936503144567</v>
      </c>
      <c r="K19" s="101">
        <f t="shared" si="7"/>
        <v>6273.9221022691745</v>
      </c>
      <c r="L19" s="101">
        <f t="shared" si="7"/>
        <v>6189.071167097849</v>
      </c>
      <c r="M19" s="101">
        <f t="shared" si="7"/>
        <v>6215.2176208850742</v>
      </c>
      <c r="N19" s="101">
        <f t="shared" si="7"/>
        <v>6143.6529208713027</v>
      </c>
      <c r="O19" s="101">
        <f t="shared" si="7"/>
        <v>6113.7981921196315</v>
      </c>
      <c r="P19" s="101">
        <f t="shared" si="7"/>
        <v>6472.5083095483114</v>
      </c>
      <c r="Q19" s="101">
        <f t="shared" si="7"/>
        <v>6534.1053801690505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109.95948812942468</v>
      </c>
      <c r="C21" s="100">
        <v>133.31468381477461</v>
      </c>
      <c r="D21" s="100">
        <v>195.7134444274393</v>
      </c>
      <c r="E21" s="100">
        <v>224.98940870685232</v>
      </c>
      <c r="F21" s="100">
        <v>292.81494728072698</v>
      </c>
      <c r="G21" s="100">
        <v>346.72379406609446</v>
      </c>
      <c r="H21" s="100">
        <v>378.45437967882987</v>
      </c>
      <c r="I21" s="100">
        <v>364.92242228733335</v>
      </c>
      <c r="J21" s="100">
        <v>350.73108291722781</v>
      </c>
      <c r="K21" s="100">
        <v>333.93775564020922</v>
      </c>
      <c r="L21" s="100">
        <v>314.00514611812252</v>
      </c>
      <c r="M21" s="100">
        <v>312.79632977390656</v>
      </c>
      <c r="N21" s="100">
        <v>291.47790623674314</v>
      </c>
      <c r="O21" s="100">
        <v>257.66650697435898</v>
      </c>
      <c r="P21" s="100">
        <v>254.52148765594271</v>
      </c>
      <c r="Q21" s="100">
        <v>246.01415969668128</v>
      </c>
    </row>
    <row r="22" spans="1:17" ht="12" customHeight="1" x14ac:dyDescent="0.25">
      <c r="A22" s="88" t="s">
        <v>99</v>
      </c>
      <c r="B22" s="100">
        <v>4172.4533792476705</v>
      </c>
      <c r="C22" s="100">
        <v>4293.0787392551547</v>
      </c>
      <c r="D22" s="100">
        <v>4293.0582853771721</v>
      </c>
      <c r="E22" s="100">
        <v>4071.4253884540058</v>
      </c>
      <c r="F22" s="100">
        <v>3884.4324277178498</v>
      </c>
      <c r="G22" s="100">
        <v>3845.601286566638</v>
      </c>
      <c r="H22" s="100">
        <v>3786.0577462057499</v>
      </c>
      <c r="I22" s="100">
        <v>3664.9092878632136</v>
      </c>
      <c r="J22" s="100">
        <v>3678.0280621212278</v>
      </c>
      <c r="K22" s="100">
        <v>3580.4394578406391</v>
      </c>
      <c r="L22" s="100">
        <v>3486.3713826607923</v>
      </c>
      <c r="M22" s="100">
        <v>3530.721134033573</v>
      </c>
      <c r="N22" s="100">
        <v>3502.2951198991282</v>
      </c>
      <c r="O22" s="100">
        <v>3497.9139419152038</v>
      </c>
      <c r="P22" s="100">
        <v>3466.8161428974699</v>
      </c>
      <c r="Q22" s="100">
        <v>3411.8632405707667</v>
      </c>
    </row>
    <row r="23" spans="1:17" ht="12" customHeight="1" x14ac:dyDescent="0.25">
      <c r="A23" s="88" t="s">
        <v>98</v>
      </c>
      <c r="B23" s="100">
        <v>2346.5486272009352</v>
      </c>
      <c r="C23" s="100">
        <v>2500.7045621816519</v>
      </c>
      <c r="D23" s="100">
        <v>2514.5621177403755</v>
      </c>
      <c r="E23" s="100">
        <v>2385.2786028971664</v>
      </c>
      <c r="F23" s="100">
        <v>2248.8503800297326</v>
      </c>
      <c r="G23" s="100">
        <v>2268.2508905993254</v>
      </c>
      <c r="H23" s="100">
        <v>2400.2002340581021</v>
      </c>
      <c r="I23" s="100">
        <v>2348.5773677406364</v>
      </c>
      <c r="J23" s="100">
        <v>2363.8345052760005</v>
      </c>
      <c r="K23" s="100">
        <v>2359.5448887883258</v>
      </c>
      <c r="L23" s="100">
        <v>2388.6946383189343</v>
      </c>
      <c r="M23" s="100">
        <v>2371.7001570775947</v>
      </c>
      <c r="N23" s="100">
        <v>2349.8798947354317</v>
      </c>
      <c r="O23" s="100">
        <v>2358.2177432300687</v>
      </c>
      <c r="P23" s="100">
        <v>2751.1706789948989</v>
      </c>
      <c r="Q23" s="100">
        <v>2876.2279799016019</v>
      </c>
    </row>
    <row r="24" spans="1:17" ht="12" customHeight="1" x14ac:dyDescent="0.25">
      <c r="A24" s="88" t="s">
        <v>34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>
        <v>0</v>
      </c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</row>
    <row r="26" spans="1:17" ht="12" customHeight="1" x14ac:dyDescent="0.25">
      <c r="A26" s="88" t="s">
        <v>30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</row>
    <row r="27" spans="1:17" ht="12" customHeight="1" x14ac:dyDescent="0.25">
      <c r="A27" s="93" t="s">
        <v>33</v>
      </c>
      <c r="B27" s="116">
        <v>0</v>
      </c>
      <c r="C27" s="116">
        <v>0</v>
      </c>
      <c r="D27" s="116">
        <v>0</v>
      </c>
      <c r="E27" s="116">
        <v>0</v>
      </c>
      <c r="F27" s="116">
        <v>0</v>
      </c>
      <c r="G27" s="116">
        <v>0</v>
      </c>
      <c r="H27" s="116">
        <v>0</v>
      </c>
      <c r="I27" s="116">
        <v>0</v>
      </c>
      <c r="J27" s="116">
        <v>0</v>
      </c>
      <c r="K27" s="116">
        <v>0</v>
      </c>
      <c r="L27" s="116">
        <v>0</v>
      </c>
      <c r="M27" s="116">
        <v>0</v>
      </c>
      <c r="N27" s="116">
        <v>0</v>
      </c>
      <c r="O27" s="116">
        <v>0</v>
      </c>
      <c r="P27" s="116">
        <v>0</v>
      </c>
      <c r="Q27" s="116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8">SUM(B30:B33)</f>
        <v>5387.1075075069984</v>
      </c>
      <c r="C29" s="101">
        <f t="shared" ref="C29:Q29" si="9">SUM(C30:C33)</f>
        <v>5388.8773413654708</v>
      </c>
      <c r="D29" s="101">
        <f t="shared" si="9"/>
        <v>5275.3192241536854</v>
      </c>
      <c r="E29" s="101">
        <f t="shared" si="9"/>
        <v>5540.5346074043109</v>
      </c>
      <c r="F29" s="101">
        <f t="shared" si="9"/>
        <v>5530.0722037922378</v>
      </c>
      <c r="G29" s="101">
        <f t="shared" si="9"/>
        <v>5723.4158308411152</v>
      </c>
      <c r="H29" s="101">
        <f t="shared" si="9"/>
        <v>5239.2669166767801</v>
      </c>
      <c r="I29" s="101">
        <f t="shared" si="9"/>
        <v>5084.1607402765803</v>
      </c>
      <c r="J29" s="101">
        <f t="shared" si="9"/>
        <v>5277.0941655178567</v>
      </c>
      <c r="K29" s="101">
        <f t="shared" si="9"/>
        <v>5088.8183550063031</v>
      </c>
      <c r="L29" s="101">
        <f t="shared" si="9"/>
        <v>4877.7838565583897</v>
      </c>
      <c r="M29" s="101">
        <f t="shared" si="9"/>
        <v>4750.6707996690375</v>
      </c>
      <c r="N29" s="101">
        <f t="shared" si="9"/>
        <v>4768.8194773994464</v>
      </c>
      <c r="O29" s="101">
        <f t="shared" si="9"/>
        <v>5136.0261195262856</v>
      </c>
      <c r="P29" s="101">
        <f t="shared" si="9"/>
        <v>5256.9160850428234</v>
      </c>
      <c r="Q29" s="101">
        <f t="shared" si="9"/>
        <v>5116.7595496281447</v>
      </c>
    </row>
    <row r="30" spans="1:17" ht="12" customHeight="1" x14ac:dyDescent="0.25">
      <c r="A30" s="88" t="s">
        <v>66</v>
      </c>
      <c r="B30" s="100">
        <v>464.75406297101631</v>
      </c>
      <c r="C30" s="100">
        <v>458.73078163669749</v>
      </c>
      <c r="D30" s="100">
        <v>326.82381906445681</v>
      </c>
      <c r="E30" s="100">
        <v>769.99162854594385</v>
      </c>
      <c r="F30" s="100">
        <v>694.50598558746958</v>
      </c>
      <c r="G30" s="100">
        <v>1130.7844256243766</v>
      </c>
      <c r="H30" s="100">
        <v>758.54240383106639</v>
      </c>
      <c r="I30" s="100">
        <v>697.64578057281881</v>
      </c>
      <c r="J30" s="100">
        <v>808.29813692213668</v>
      </c>
      <c r="K30" s="100">
        <v>749.49789778273498</v>
      </c>
      <c r="L30" s="100">
        <v>650.30986764925581</v>
      </c>
      <c r="M30" s="100">
        <v>654.40699224853176</v>
      </c>
      <c r="N30" s="100">
        <v>722.22322738923845</v>
      </c>
      <c r="O30" s="100">
        <v>965.14742845896217</v>
      </c>
      <c r="P30" s="100">
        <v>798.64133761003586</v>
      </c>
      <c r="Q30" s="100">
        <v>638.52155033395093</v>
      </c>
    </row>
    <row r="31" spans="1:17" ht="12" customHeight="1" x14ac:dyDescent="0.25">
      <c r="A31" s="88" t="s">
        <v>98</v>
      </c>
      <c r="B31" s="100">
        <v>4922.3534445359819</v>
      </c>
      <c r="C31" s="100">
        <v>4930.1465597287734</v>
      </c>
      <c r="D31" s="100">
        <v>4948.4954050892284</v>
      </c>
      <c r="E31" s="100">
        <v>4770.542978858367</v>
      </c>
      <c r="F31" s="100">
        <v>4835.5662182047681</v>
      </c>
      <c r="G31" s="100">
        <v>4592.6314052167381</v>
      </c>
      <c r="H31" s="100">
        <v>4480.7245128457134</v>
      </c>
      <c r="I31" s="100">
        <v>4386.5149597037616</v>
      </c>
      <c r="J31" s="100">
        <v>4468.7960285957197</v>
      </c>
      <c r="K31" s="100">
        <v>4339.3204572235682</v>
      </c>
      <c r="L31" s="100">
        <v>4227.4739889091343</v>
      </c>
      <c r="M31" s="100">
        <v>4096.2638074205061</v>
      </c>
      <c r="N31" s="100">
        <v>4046.5962500102078</v>
      </c>
      <c r="O31" s="100">
        <v>4170.8786910673234</v>
      </c>
      <c r="P31" s="100">
        <v>4458.274747432788</v>
      </c>
      <c r="Q31" s="100">
        <v>4478.2379992941942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115</v>
      </c>
      <c r="B3" s="106">
        <f>IF(SER_hh_fec!B3=0,0,1000000/0.086*SER_hh_fec!B3/SER_hh_num!B3)</f>
        <v>69835.940998764767</v>
      </c>
      <c r="C3" s="106">
        <f>IF(SER_hh_fec!C3=0,0,1000000/0.086*SER_hh_fec!C3/SER_hh_num!C3)</f>
        <v>73375.844571924652</v>
      </c>
      <c r="D3" s="106">
        <f>IF(SER_hh_fec!D3=0,0,1000000/0.086*SER_hh_fec!D3/SER_hh_num!D3)</f>
        <v>71578.483753553228</v>
      </c>
      <c r="E3" s="106">
        <f>IF(SER_hh_fec!E3=0,0,1000000/0.086*SER_hh_fec!E3/SER_hh_num!E3)</f>
        <v>80126.562872929513</v>
      </c>
      <c r="F3" s="106">
        <f>IF(SER_hh_fec!F3=0,0,1000000/0.086*SER_hh_fec!F3/SER_hh_num!F3)</f>
        <v>76580.886903948733</v>
      </c>
      <c r="G3" s="106">
        <f>IF(SER_hh_fec!G3=0,0,1000000/0.086*SER_hh_fec!G3/SER_hh_num!G3)</f>
        <v>73656.61639982606</v>
      </c>
      <c r="H3" s="106">
        <f>IF(SER_hh_fec!H3=0,0,1000000/0.086*SER_hh_fec!H3/SER_hh_num!H3)</f>
        <v>79337.832188543573</v>
      </c>
      <c r="I3" s="106">
        <f>IF(SER_hh_fec!I3=0,0,1000000/0.086*SER_hh_fec!I3/SER_hh_num!I3)</f>
        <v>62151.772715812986</v>
      </c>
      <c r="J3" s="106">
        <f>IF(SER_hh_fec!J3=0,0,1000000/0.086*SER_hh_fec!J3/SER_hh_num!J3)</f>
        <v>69405.513064889587</v>
      </c>
      <c r="K3" s="106">
        <f>IF(SER_hh_fec!K3=0,0,1000000/0.086*SER_hh_fec!K3/SER_hh_num!K3)</f>
        <v>67124.670776467945</v>
      </c>
      <c r="L3" s="106">
        <f>IF(SER_hh_fec!L3=0,0,1000000/0.086*SER_hh_fec!L3/SER_hh_num!L3)</f>
        <v>73603.289480496489</v>
      </c>
      <c r="M3" s="106">
        <f>IF(SER_hh_fec!M3=0,0,1000000/0.086*SER_hh_fec!M3/SER_hh_num!M3)</f>
        <v>64039.513406707134</v>
      </c>
      <c r="N3" s="106">
        <f>IF(SER_hh_fec!N3=0,0,1000000/0.086*SER_hh_fec!N3/SER_hh_num!N3)</f>
        <v>67531.487634110439</v>
      </c>
      <c r="O3" s="106">
        <f>IF(SER_hh_fec!O3=0,0,1000000/0.086*SER_hh_fec!O3/SER_hh_num!O3)</f>
        <v>70672.567642128197</v>
      </c>
      <c r="P3" s="106">
        <f>IF(SER_hh_fec!P3=0,0,1000000/0.086*SER_hh_fec!P3/SER_hh_num!P3)</f>
        <v>66374.868072495083</v>
      </c>
      <c r="Q3" s="106">
        <f>IF(SER_hh_fec!Q3=0,0,1000000/0.086*SER_hh_fec!Q3/SER_hh_num!Q3)</f>
        <v>70666.186692178133</v>
      </c>
    </row>
    <row r="4" spans="1:17" ht="12.95" customHeight="1" x14ac:dyDescent="0.25">
      <c r="A4" s="90" t="s">
        <v>44</v>
      </c>
      <c r="B4" s="101">
        <f>IF(SER_hh_fec!B4=0,0,1000000/0.086*SER_hh_fec!B4/SER_hh_num!B4)</f>
        <v>47618.660570187123</v>
      </c>
      <c r="C4" s="101">
        <f>IF(SER_hh_fec!C4=0,0,1000000/0.086*SER_hh_fec!C4/SER_hh_num!C4)</f>
        <v>51197.314918297736</v>
      </c>
      <c r="D4" s="101">
        <f>IF(SER_hh_fec!D4=0,0,1000000/0.086*SER_hh_fec!D4/SER_hh_num!D4)</f>
        <v>49505.90771936463</v>
      </c>
      <c r="E4" s="101">
        <f>IF(SER_hh_fec!E4=0,0,1000000/0.086*SER_hh_fec!E4/SER_hh_num!E4)</f>
        <v>57995.563465713429</v>
      </c>
      <c r="F4" s="101">
        <f>IF(SER_hh_fec!F4=0,0,1000000/0.086*SER_hh_fec!F4/SER_hh_num!F4)</f>
        <v>54630.086347160955</v>
      </c>
      <c r="G4" s="101">
        <f>IF(SER_hh_fec!G4=0,0,1000000/0.086*SER_hh_fec!G4/SER_hh_num!G4)</f>
        <v>51745.801984014899</v>
      </c>
      <c r="H4" s="101">
        <f>IF(SER_hh_fec!H4=0,0,1000000/0.086*SER_hh_fec!H4/SER_hh_num!H4)</f>
        <v>57610.233672475195</v>
      </c>
      <c r="I4" s="101">
        <f>IF(SER_hh_fec!I4=0,0,1000000/0.086*SER_hh_fec!I4/SER_hh_num!I4)</f>
        <v>40469.618541979333</v>
      </c>
      <c r="J4" s="101">
        <f>IF(SER_hh_fec!J4=0,0,1000000/0.086*SER_hh_fec!J4/SER_hh_num!J4)</f>
        <v>47685.72488458312</v>
      </c>
      <c r="K4" s="101">
        <f>IF(SER_hh_fec!K4=0,0,1000000/0.086*SER_hh_fec!K4/SER_hh_num!K4)</f>
        <v>45350.32575692291</v>
      </c>
      <c r="L4" s="101">
        <f>IF(SER_hh_fec!L4=0,0,1000000/0.086*SER_hh_fec!L4/SER_hh_num!L4)</f>
        <v>51904.703497449365</v>
      </c>
      <c r="M4" s="101">
        <f>IF(SER_hh_fec!M4=0,0,1000000/0.086*SER_hh_fec!M4/SER_hh_num!M4)</f>
        <v>42240.438179535588</v>
      </c>
      <c r="N4" s="101">
        <f>IF(SER_hh_fec!N4=0,0,1000000/0.086*SER_hh_fec!N4/SER_hh_num!N4)</f>
        <v>45631.593325245951</v>
      </c>
      <c r="O4" s="101">
        <f>IF(SER_hh_fec!O4=0,0,1000000/0.086*SER_hh_fec!O4/SER_hh_num!O4)</f>
        <v>48533.044672301592</v>
      </c>
      <c r="P4" s="101">
        <f>IF(SER_hh_fec!P4=0,0,1000000/0.086*SER_hh_fec!P4/SER_hh_num!P4)</f>
        <v>44205.867473772501</v>
      </c>
      <c r="Q4" s="101">
        <f>IF(SER_hh_fec!Q4=0,0,1000000/0.086*SER_hh_fec!Q4/SER_hh_num!Q4)</f>
        <v>48554.558314585156</v>
      </c>
    </row>
    <row r="5" spans="1:17" ht="12" customHeight="1" x14ac:dyDescent="0.25">
      <c r="A5" s="88" t="s">
        <v>38</v>
      </c>
      <c r="B5" s="100">
        <f>IF(SER_hh_fec!B5=0,0,1000000/0.086*SER_hh_fec!B5/SER_hh_num!B5)</f>
        <v>56496.55681063472</v>
      </c>
      <c r="C5" s="100">
        <f>IF(SER_hh_fec!C5=0,0,1000000/0.086*SER_hh_fec!C5/SER_hh_num!C5)</f>
        <v>60500.046638476197</v>
      </c>
      <c r="D5" s="100">
        <f>IF(SER_hh_fec!D5=0,0,1000000/0.086*SER_hh_fec!D5/SER_hh_num!D5)</f>
        <v>59080.596593956747</v>
      </c>
      <c r="E5" s="100">
        <f>IF(SER_hh_fec!E5=0,0,1000000/0.086*SER_hh_fec!E5/SER_hh_num!E5)</f>
        <v>71476.123716844479</v>
      </c>
      <c r="F5" s="100">
        <f>IF(SER_hh_fec!F5=0,0,1000000/0.086*SER_hh_fec!F5/SER_hh_num!F5)</f>
        <v>67401.409819704364</v>
      </c>
      <c r="G5" s="100">
        <f>IF(SER_hh_fec!G5=0,0,1000000/0.086*SER_hh_fec!G5/SER_hh_num!G5)</f>
        <v>63755.602576177866</v>
      </c>
      <c r="H5" s="100">
        <f>IF(SER_hh_fec!H5=0,0,1000000/0.086*SER_hh_fec!H5/SER_hh_num!H5)</f>
        <v>70527.508156470227</v>
      </c>
      <c r="I5" s="100">
        <f>IF(SER_hh_fec!I5=0,0,1000000/0.086*SER_hh_fec!I5/SER_hh_num!I5)</f>
        <v>87160.631020753062</v>
      </c>
      <c r="J5" s="100">
        <f>IF(SER_hh_fec!J5=0,0,1000000/0.086*SER_hh_fec!J5/SER_hh_num!J5)</f>
        <v>62607.465988959797</v>
      </c>
      <c r="K5" s="100">
        <f>IF(SER_hh_fec!K5=0,0,1000000/0.086*SER_hh_fec!K5/SER_hh_num!K5)</f>
        <v>55796.645305152299</v>
      </c>
      <c r="L5" s="100">
        <f>IF(SER_hh_fec!L5=0,0,1000000/0.086*SER_hh_fec!L5/SER_hh_num!L5)</f>
        <v>55151.699455596441</v>
      </c>
      <c r="M5" s="100">
        <f>IF(SER_hh_fec!M5=0,0,1000000/0.086*SER_hh_fec!M5/SER_hh_num!M5)</f>
        <v>53509.377887047187</v>
      </c>
      <c r="N5" s="100">
        <f>IF(SER_hh_fec!N5=0,0,1000000/0.086*SER_hh_fec!N5/SER_hh_num!N5)</f>
        <v>56908.096982250689</v>
      </c>
      <c r="O5" s="100">
        <f>IF(SER_hh_fec!O5=0,0,1000000/0.086*SER_hh_fec!O5/SER_hh_num!O5)</f>
        <v>60129.736393948238</v>
      </c>
      <c r="P5" s="100">
        <f>IF(SER_hh_fec!P5=0,0,1000000/0.086*SER_hh_fec!P5/SER_hh_num!P5)</f>
        <v>54936.077735932224</v>
      </c>
      <c r="Q5" s="100">
        <f>IF(SER_hh_fec!Q5=0,0,1000000/0.086*SER_hh_fec!Q5/SER_hh_num!Q5)</f>
        <v>60850.626747050694</v>
      </c>
    </row>
    <row r="6" spans="1:17" ht="12" customHeight="1" x14ac:dyDescent="0.25">
      <c r="A6" s="88" t="s">
        <v>66</v>
      </c>
      <c r="B6" s="100">
        <f>IF(SER_hh_fec!B6=0,0,1000000/0.086*SER_hh_fec!B6/SER_hh_num!B6)</f>
        <v>0</v>
      </c>
      <c r="C6" s="100">
        <f>IF(SER_hh_fec!C6=0,0,1000000/0.086*SER_hh_fec!C6/SER_hh_num!C6)</f>
        <v>0</v>
      </c>
      <c r="D6" s="100">
        <f>IF(SER_hh_fec!D6=0,0,1000000/0.086*SER_hh_fec!D6/SER_hh_num!D6)</f>
        <v>0</v>
      </c>
      <c r="E6" s="100">
        <f>IF(SER_hh_fec!E6=0,0,1000000/0.086*SER_hh_fec!E6/SER_hh_num!E6)</f>
        <v>0</v>
      </c>
      <c r="F6" s="100">
        <f>IF(SER_hh_fec!F6=0,0,1000000/0.086*SER_hh_fec!F6/SER_hh_num!F6)</f>
        <v>0</v>
      </c>
      <c r="G6" s="100">
        <f>IF(SER_hh_fec!G6=0,0,1000000/0.086*SER_hh_fec!G6/SER_hh_num!G6)</f>
        <v>0</v>
      </c>
      <c r="H6" s="100">
        <f>IF(SER_hh_fec!H6=0,0,1000000/0.086*SER_hh_fec!H6/SER_hh_num!H6)</f>
        <v>0</v>
      </c>
      <c r="I6" s="100">
        <f>IF(SER_hh_fec!I6=0,0,1000000/0.086*SER_hh_fec!I6/SER_hh_num!I6)</f>
        <v>0</v>
      </c>
      <c r="J6" s="100">
        <f>IF(SER_hh_fec!J6=0,0,1000000/0.086*SER_hh_fec!J6/SER_hh_num!J6)</f>
        <v>0</v>
      </c>
      <c r="K6" s="100">
        <f>IF(SER_hh_fec!K6=0,0,1000000/0.086*SER_hh_fec!K6/SER_hh_num!K6)</f>
        <v>0</v>
      </c>
      <c r="L6" s="100">
        <f>IF(SER_hh_fec!L6=0,0,1000000/0.086*SER_hh_fec!L6/SER_hh_num!L6)</f>
        <v>0</v>
      </c>
      <c r="M6" s="100">
        <f>IF(SER_hh_fec!M6=0,0,1000000/0.086*SER_hh_fec!M6/SER_hh_num!M6)</f>
        <v>0</v>
      </c>
      <c r="N6" s="100">
        <f>IF(SER_hh_fec!N6=0,0,1000000/0.086*SER_hh_fec!N6/SER_hh_num!N6)</f>
        <v>0</v>
      </c>
      <c r="O6" s="100">
        <f>IF(SER_hh_fec!O6=0,0,1000000/0.086*SER_hh_fec!O6/SER_hh_num!O6)</f>
        <v>0</v>
      </c>
      <c r="P6" s="100">
        <f>IF(SER_hh_fec!P6=0,0,1000000/0.086*SER_hh_fec!P6/SER_hh_num!P6)</f>
        <v>0</v>
      </c>
      <c r="Q6" s="100">
        <f>IF(SER_hh_fec!Q6=0,0,1000000/0.086*SER_hh_fec!Q6/SER_hh_num!Q6)</f>
        <v>0</v>
      </c>
    </row>
    <row r="7" spans="1:17" ht="12" customHeight="1" x14ac:dyDescent="0.25">
      <c r="A7" s="88" t="s">
        <v>99</v>
      </c>
      <c r="B7" s="100">
        <f>IF(SER_hh_fec!B7=0,0,1000000/0.086*SER_hh_fec!B7/SER_hh_num!B7)</f>
        <v>48483.64646559699</v>
      </c>
      <c r="C7" s="100">
        <f>IF(SER_hh_fec!C7=0,0,1000000/0.086*SER_hh_fec!C7/SER_hh_num!C7)</f>
        <v>51919.321069489706</v>
      </c>
      <c r="D7" s="100">
        <f>IF(SER_hh_fec!D7=0,0,1000000/0.086*SER_hh_fec!D7/SER_hh_num!D7)</f>
        <v>50701.191717558911</v>
      </c>
      <c r="E7" s="100">
        <f>IF(SER_hh_fec!E7=0,0,1000000/0.086*SER_hh_fec!E7/SER_hh_num!E7)</f>
        <v>61338.660418442334</v>
      </c>
      <c r="F7" s="100">
        <f>IF(SER_hh_fec!F7=0,0,1000000/0.086*SER_hh_fec!F7/SER_hh_num!F7)</f>
        <v>56876.265360632904</v>
      </c>
      <c r="G7" s="100">
        <f>IF(SER_hh_fec!G7=0,0,1000000/0.086*SER_hh_fec!G7/SER_hh_num!G7)</f>
        <v>55627.426274280966</v>
      </c>
      <c r="H7" s="100">
        <f>IF(SER_hh_fec!H7=0,0,1000000/0.086*SER_hh_fec!H7/SER_hh_num!H7)</f>
        <v>60524.587064996958</v>
      </c>
      <c r="I7" s="100">
        <f>IF(SER_hh_fec!I7=0,0,1000000/0.086*SER_hh_fec!I7/SER_hh_num!I7)</f>
        <v>42537.340311885026</v>
      </c>
      <c r="J7" s="100">
        <f>IF(SER_hh_fec!J7=0,0,1000000/0.086*SER_hh_fec!J7/SER_hh_num!J7)</f>
        <v>52012.803647758883</v>
      </c>
      <c r="K7" s="100">
        <f>IF(SER_hh_fec!K7=0,0,1000000/0.086*SER_hh_fec!K7/SER_hh_num!K7)</f>
        <v>47883.003454682956</v>
      </c>
      <c r="L7" s="100">
        <f>IF(SER_hh_fec!L7=0,0,1000000/0.086*SER_hh_fec!L7/SER_hh_num!L7)</f>
        <v>52025.905718825401</v>
      </c>
      <c r="M7" s="100">
        <f>IF(SER_hh_fec!M7=0,0,1000000/0.086*SER_hh_fec!M7/SER_hh_num!M7)</f>
        <v>45427.759554295968</v>
      </c>
      <c r="N7" s="100">
        <f>IF(SER_hh_fec!N7=0,0,1000000/0.086*SER_hh_fec!N7/SER_hh_num!N7)</f>
        <v>48032.751542787519</v>
      </c>
      <c r="O7" s="100">
        <f>IF(SER_hh_fec!O7=0,0,1000000/0.086*SER_hh_fec!O7/SER_hh_num!O7)</f>
        <v>51348.878932080108</v>
      </c>
      <c r="P7" s="100">
        <f>IF(SER_hh_fec!P7=0,0,1000000/0.086*SER_hh_fec!P7/SER_hh_num!P7)</f>
        <v>46813.604722001379</v>
      </c>
      <c r="Q7" s="100">
        <f>IF(SER_hh_fec!Q7=0,0,1000000/0.086*SER_hh_fec!Q7/SER_hh_num!Q7)</f>
        <v>51673.988626270002</v>
      </c>
    </row>
    <row r="8" spans="1:17" ht="12" customHeight="1" x14ac:dyDescent="0.25">
      <c r="A8" s="88" t="s">
        <v>101</v>
      </c>
      <c r="B8" s="100">
        <f>IF(SER_hh_fec!B8=0,0,1000000/0.086*SER_hh_fec!B8/SER_hh_num!B8)</f>
        <v>30274.011989653907</v>
      </c>
      <c r="C8" s="100">
        <f>IF(SER_hh_fec!C8=0,0,1000000/0.086*SER_hh_fec!C8/SER_hh_num!C8)</f>
        <v>32419.305541874677</v>
      </c>
      <c r="D8" s="100">
        <f>IF(SER_hh_fec!D8=0,0,1000000/0.086*SER_hh_fec!D8/SER_hh_num!D8)</f>
        <v>31658.68489360169</v>
      </c>
      <c r="E8" s="100">
        <f>IF(SER_hh_fec!E8=0,0,1000000/0.086*SER_hh_fec!E8/SER_hh_num!E8)</f>
        <v>38300.900949248942</v>
      </c>
      <c r="F8" s="100">
        <f>IF(SER_hh_fec!F8=0,0,1000000/0.086*SER_hh_fec!F8/SER_hh_num!F8)</f>
        <v>36117.441560920168</v>
      </c>
      <c r="G8" s="100">
        <f>IF(SER_hh_fec!G8=0,0,1000000/0.086*SER_hh_fec!G8/SER_hh_num!G8)</f>
        <v>34163.814323557068</v>
      </c>
      <c r="H8" s="100">
        <f>IF(SER_hh_fec!H8=0,0,1000000/0.086*SER_hh_fec!H8/SER_hh_num!H8)</f>
        <v>37792.579726336167</v>
      </c>
      <c r="I8" s="100">
        <f>IF(SER_hh_fec!I8=0,0,1000000/0.086*SER_hh_fec!I8/SER_hh_num!I8)</f>
        <v>26561.037473197815</v>
      </c>
      <c r="J8" s="100">
        <f>IF(SER_hh_fec!J8=0,0,1000000/0.086*SER_hh_fec!J8/SER_hh_num!J8)</f>
        <v>31267.525920317366</v>
      </c>
      <c r="K8" s="100">
        <f>IF(SER_hh_fec!K8=0,0,1000000/0.086*SER_hh_fec!K8/SER_hh_num!K8)</f>
        <v>29898.960296155245</v>
      </c>
      <c r="L8" s="100">
        <f>IF(SER_hh_fec!L8=0,0,1000000/0.086*SER_hh_fec!L8/SER_hh_num!L8)</f>
        <v>34797.978342324095</v>
      </c>
      <c r="M8" s="100">
        <f>IF(SER_hh_fec!M8=0,0,1000000/0.086*SER_hh_fec!M8/SER_hh_num!M8)</f>
        <v>28003.159961278343</v>
      </c>
      <c r="N8" s="100">
        <f>IF(SER_hh_fec!N8=0,0,1000000/0.086*SER_hh_fec!N8/SER_hh_num!N8)</f>
        <v>30452.846062041037</v>
      </c>
      <c r="O8" s="100">
        <f>IF(SER_hh_fec!O8=0,0,1000000/0.086*SER_hh_fec!O8/SER_hh_num!O8)</f>
        <v>32091.425699926454</v>
      </c>
      <c r="P8" s="100">
        <f>IF(SER_hh_fec!P8=0,0,1000000/0.086*SER_hh_fec!P8/SER_hh_num!P8)</f>
        <v>29218.743834090496</v>
      </c>
      <c r="Q8" s="100">
        <f>IF(SER_hh_fec!Q8=0,0,1000000/0.086*SER_hh_fec!Q8/SER_hh_num!Q8)</f>
        <v>32164.058596801842</v>
      </c>
    </row>
    <row r="9" spans="1:17" ht="12" customHeight="1" x14ac:dyDescent="0.25">
      <c r="A9" s="88" t="s">
        <v>106</v>
      </c>
      <c r="B9" s="100">
        <f>IF(SER_hh_fec!B9=0,0,1000000/0.086*SER_hh_fec!B9/SER_hh_num!B9)</f>
        <v>45381.413145954226</v>
      </c>
      <c r="C9" s="100">
        <f>IF(SER_hh_fec!C9=0,0,1000000/0.086*SER_hh_fec!C9/SER_hh_num!C9)</f>
        <v>48597.255600068136</v>
      </c>
      <c r="D9" s="100">
        <f>IF(SER_hh_fec!D9=0,0,1000000/0.086*SER_hh_fec!D9/SER_hh_num!D9)</f>
        <v>47457.068435630958</v>
      </c>
      <c r="E9" s="100">
        <f>IF(SER_hh_fec!E9=0,0,1000000/0.086*SER_hh_fec!E9/SER_hh_num!E9)</f>
        <v>57413.897121866285</v>
      </c>
      <c r="F9" s="100">
        <f>IF(SER_hh_fec!F9=0,0,1000000/0.086*SER_hh_fec!F9/SER_hh_num!F9)</f>
        <v>54738.851112702017</v>
      </c>
      <c r="G9" s="100">
        <f>IF(SER_hh_fec!G9=0,0,1000000/0.086*SER_hh_fec!G9/SER_hh_num!G9)</f>
        <v>49285.557897159808</v>
      </c>
      <c r="H9" s="100">
        <f>IF(SER_hh_fec!H9=0,0,1000000/0.086*SER_hh_fec!H9/SER_hh_num!H9)</f>
        <v>60550.308483753128</v>
      </c>
      <c r="I9" s="100">
        <f>IF(SER_hh_fec!I9=0,0,1000000/0.086*SER_hh_fec!I9/SER_hh_num!I9)</f>
        <v>38955.164578231961</v>
      </c>
      <c r="J9" s="100">
        <f>IF(SER_hh_fec!J9=0,0,1000000/0.086*SER_hh_fec!J9/SER_hh_num!J9)</f>
        <v>45963.424617728873</v>
      </c>
      <c r="K9" s="100">
        <f>IF(SER_hh_fec!K9=0,0,1000000/0.086*SER_hh_fec!K9/SER_hh_num!K9)</f>
        <v>45161.928485462893</v>
      </c>
      <c r="L9" s="100">
        <f>IF(SER_hh_fec!L9=0,0,1000000/0.086*SER_hh_fec!L9/SER_hh_num!L9)</f>
        <v>51513.214201129347</v>
      </c>
      <c r="M9" s="100">
        <f>IF(SER_hh_fec!M9=0,0,1000000/0.086*SER_hh_fec!M9/SER_hh_num!M9)</f>
        <v>42703.705877261273</v>
      </c>
      <c r="N9" s="100">
        <f>IF(SER_hh_fec!N9=0,0,1000000/0.086*SER_hh_fec!N9/SER_hh_num!N9)</f>
        <v>46225.170217838735</v>
      </c>
      <c r="O9" s="100">
        <f>IF(SER_hh_fec!O9=0,0,1000000/0.086*SER_hh_fec!O9/SER_hh_num!O9)</f>
        <v>48233.553071023714</v>
      </c>
      <c r="P9" s="100">
        <f>IF(SER_hh_fec!P9=0,0,1000000/0.086*SER_hh_fec!P9/SER_hh_num!P9)</f>
        <v>43873.421171319991</v>
      </c>
      <c r="Q9" s="100">
        <f>IF(SER_hh_fec!Q9=0,0,1000000/0.086*SER_hh_fec!Q9/SER_hh_num!Q9)</f>
        <v>48645.203483122954</v>
      </c>
    </row>
    <row r="10" spans="1:17" ht="12" customHeight="1" x14ac:dyDescent="0.25">
      <c r="A10" s="88" t="s">
        <v>34</v>
      </c>
      <c r="B10" s="100">
        <f>IF(SER_hh_fec!B10=0,0,1000000/0.086*SER_hh_fec!B10/SER_hh_num!B10)</f>
        <v>0</v>
      </c>
      <c r="C10" s="100">
        <f>IF(SER_hh_fec!C10=0,0,1000000/0.086*SER_hh_fec!C10/SER_hh_num!C10)</f>
        <v>0</v>
      </c>
      <c r="D10" s="100">
        <f>IF(SER_hh_fec!D10=0,0,1000000/0.086*SER_hh_fec!D10/SER_hh_num!D10)</f>
        <v>0</v>
      </c>
      <c r="E10" s="100">
        <f>IF(SER_hh_fec!E10=0,0,1000000/0.086*SER_hh_fec!E10/SER_hh_num!E10)</f>
        <v>73409.821844322578</v>
      </c>
      <c r="F10" s="100">
        <f>IF(SER_hh_fec!F10=0,0,1000000/0.086*SER_hh_fec!F10/SER_hh_num!F10)</f>
        <v>69451.796227105704</v>
      </c>
      <c r="G10" s="100">
        <f>IF(SER_hh_fec!G10=0,0,1000000/0.086*SER_hh_fec!G10/SER_hh_num!G10)</f>
        <v>65876.139558300245</v>
      </c>
      <c r="H10" s="100">
        <f>IF(SER_hh_fec!H10=0,0,1000000/0.086*SER_hh_fec!H10/SER_hh_num!H10)</f>
        <v>73252.594965768687</v>
      </c>
      <c r="I10" s="100">
        <f>IF(SER_hh_fec!I10=0,0,1000000/0.086*SER_hh_fec!I10/SER_hh_num!I10)</f>
        <v>58753.746014005468</v>
      </c>
      <c r="J10" s="100">
        <f>IF(SER_hh_fec!J10=0,0,1000000/0.086*SER_hh_fec!J10/SER_hh_num!J10)</f>
        <v>46496.227535735146</v>
      </c>
      <c r="K10" s="100">
        <f>IF(SER_hh_fec!K10=0,0,1000000/0.086*SER_hh_fec!K10/SER_hh_num!K10)</f>
        <v>48397.645744679481</v>
      </c>
      <c r="L10" s="100">
        <f>IF(SER_hh_fec!L10=0,0,1000000/0.086*SER_hh_fec!L10/SER_hh_num!L10)</f>
        <v>57170.399605701488</v>
      </c>
      <c r="M10" s="100">
        <f>IF(SER_hh_fec!M10=0,0,1000000/0.086*SER_hh_fec!M10/SER_hh_num!M10)</f>
        <v>45783.406188981637</v>
      </c>
      <c r="N10" s="100">
        <f>IF(SER_hh_fec!N10=0,0,1000000/0.086*SER_hh_fec!N10/SER_hh_num!N10)</f>
        <v>51601.914511334733</v>
      </c>
      <c r="O10" s="100">
        <f>IF(SER_hh_fec!O10=0,0,1000000/0.086*SER_hh_fec!O10/SER_hh_num!O10)</f>
        <v>52540.720696826342</v>
      </c>
      <c r="P10" s="100">
        <f>IF(SER_hh_fec!P10=0,0,1000000/0.086*SER_hh_fec!P10/SER_hh_num!P10)</f>
        <v>47932.555415285293</v>
      </c>
      <c r="Q10" s="100">
        <f>IF(SER_hh_fec!Q10=0,0,1000000/0.086*SER_hh_fec!Q10/SER_hh_num!Q10)</f>
        <v>53005.43880548852</v>
      </c>
    </row>
    <row r="11" spans="1:17" ht="12" customHeight="1" x14ac:dyDescent="0.25">
      <c r="A11" s="88" t="s">
        <v>61</v>
      </c>
      <c r="B11" s="100">
        <f>IF(SER_hh_fec!B11=0,0,1000000/0.086*SER_hh_fec!B11/SER_hh_num!B11)</f>
        <v>0</v>
      </c>
      <c r="C11" s="100">
        <f>IF(SER_hh_fec!C11=0,0,1000000/0.086*SER_hh_fec!C11/SER_hh_num!C11)</f>
        <v>0</v>
      </c>
      <c r="D11" s="100">
        <f>IF(SER_hh_fec!D11=0,0,1000000/0.086*SER_hh_fec!D11/SER_hh_num!D11)</f>
        <v>0</v>
      </c>
      <c r="E11" s="100">
        <f>IF(SER_hh_fec!E11=0,0,1000000/0.086*SER_hh_fec!E11/SER_hh_num!E11)</f>
        <v>47164.331025839623</v>
      </c>
      <c r="F11" s="100">
        <f>IF(SER_hh_fec!F11=0,0,1000000/0.086*SER_hh_fec!F11/SER_hh_num!F11)</f>
        <v>44621.379337235201</v>
      </c>
      <c r="G11" s="100">
        <f>IF(SER_hh_fec!G11=0,0,1000000/0.086*SER_hh_fec!G11/SER_hh_num!G11)</f>
        <v>43654.081691581508</v>
      </c>
      <c r="H11" s="100">
        <f>IF(SER_hh_fec!H11=0,0,1000000/0.086*SER_hh_fec!H11/SER_hh_num!H11)</f>
        <v>45100.500320435014</v>
      </c>
      <c r="I11" s="100">
        <f>IF(SER_hh_fec!I11=0,0,1000000/0.086*SER_hh_fec!I11/SER_hh_num!I11)</f>
        <v>37090.932619645224</v>
      </c>
      <c r="J11" s="100">
        <f>IF(SER_hh_fec!J11=0,0,1000000/0.086*SER_hh_fec!J11/SER_hh_num!J11)</f>
        <v>35075.184048698524</v>
      </c>
      <c r="K11" s="100">
        <f>IF(SER_hh_fec!K11=0,0,1000000/0.086*SER_hh_fec!K11/SER_hh_num!K11)</f>
        <v>38577.193898146761</v>
      </c>
      <c r="L11" s="100">
        <f>IF(SER_hh_fec!L11=0,0,1000000/0.086*SER_hh_fec!L11/SER_hh_num!L11)</f>
        <v>38444.031572738204</v>
      </c>
      <c r="M11" s="100">
        <f>IF(SER_hh_fec!M11=0,0,1000000/0.086*SER_hh_fec!M11/SER_hh_num!M11)</f>
        <v>38334.482614424785</v>
      </c>
      <c r="N11" s="100">
        <f>IF(SER_hh_fec!N11=0,0,1000000/0.086*SER_hh_fec!N11/SER_hh_num!N11)</f>
        <v>37666.021507608551</v>
      </c>
      <c r="O11" s="100">
        <f>IF(SER_hh_fec!O11=0,0,1000000/0.086*SER_hh_fec!O11/SER_hh_num!O11)</f>
        <v>40359.394725380655</v>
      </c>
      <c r="P11" s="100">
        <f>IF(SER_hh_fec!P11=0,0,1000000/0.086*SER_hh_fec!P11/SER_hh_num!P11)</f>
        <v>52789.423611563187</v>
      </c>
      <c r="Q11" s="100">
        <f>IF(SER_hh_fec!Q11=0,0,1000000/0.086*SER_hh_fec!Q11/SER_hh_num!Q11)</f>
        <v>40782.679023148958</v>
      </c>
    </row>
    <row r="12" spans="1:17" ht="12" customHeight="1" x14ac:dyDescent="0.25">
      <c r="A12" s="88" t="s">
        <v>42</v>
      </c>
      <c r="B12" s="100">
        <f>IF(SER_hh_fec!B12=0,0,1000000/0.086*SER_hh_fec!B12/SER_hh_num!B12)</f>
        <v>0</v>
      </c>
      <c r="C12" s="100">
        <f>IF(SER_hh_fec!C12=0,0,1000000/0.086*SER_hh_fec!C12/SER_hh_num!C12)</f>
        <v>0</v>
      </c>
      <c r="D12" s="100">
        <f>IF(SER_hh_fec!D12=0,0,1000000/0.086*SER_hh_fec!D12/SER_hh_num!D12)</f>
        <v>0</v>
      </c>
      <c r="E12" s="100">
        <f>IF(SER_hh_fec!E12=0,0,1000000/0.086*SER_hh_fec!E12/SER_hh_num!E12)</f>
        <v>49025.153215038656</v>
      </c>
      <c r="F12" s="100">
        <f>IF(SER_hh_fec!F12=0,0,1000000/0.086*SER_hh_fec!F12/SER_hh_num!F12)</f>
        <v>47005.50596767573</v>
      </c>
      <c r="G12" s="100">
        <f>IF(SER_hh_fec!G12=0,0,1000000/0.086*SER_hh_fec!G12/SER_hh_num!G12)</f>
        <v>45909.789491575386</v>
      </c>
      <c r="H12" s="100">
        <f>IF(SER_hh_fec!H12=0,0,1000000/0.086*SER_hh_fec!H12/SER_hh_num!H12)</f>
        <v>39664.456834750803</v>
      </c>
      <c r="I12" s="100">
        <f>IF(SER_hh_fec!I12=0,0,1000000/0.086*SER_hh_fec!I12/SER_hh_num!I12)</f>
        <v>34816.620852846376</v>
      </c>
      <c r="J12" s="100">
        <f>IF(SER_hh_fec!J12=0,0,1000000/0.086*SER_hh_fec!J12/SER_hh_num!J12)</f>
        <v>38743.537176833546</v>
      </c>
      <c r="K12" s="100">
        <f>IF(SER_hh_fec!K12=0,0,1000000/0.086*SER_hh_fec!K12/SER_hh_num!K12)</f>
        <v>37783.802985699811</v>
      </c>
      <c r="L12" s="100">
        <f>IF(SER_hh_fec!L12=0,0,1000000/0.086*SER_hh_fec!L12/SER_hh_num!L12)</f>
        <v>52795.806704822171</v>
      </c>
      <c r="M12" s="100">
        <f>IF(SER_hh_fec!M12=0,0,1000000/0.086*SER_hh_fec!M12/SER_hh_num!M12)</f>
        <v>32911.100083219557</v>
      </c>
      <c r="N12" s="100">
        <f>IF(SER_hh_fec!N12=0,0,1000000/0.086*SER_hh_fec!N12/SER_hh_num!N12)</f>
        <v>39029.424393806919</v>
      </c>
      <c r="O12" s="100">
        <f>IF(SER_hh_fec!O12=0,0,1000000/0.086*SER_hh_fec!O12/SER_hh_num!O12)</f>
        <v>41233.216740066775</v>
      </c>
      <c r="P12" s="100">
        <f>IF(SER_hh_fec!P12=0,0,1000000/0.086*SER_hh_fec!P12/SER_hh_num!P12)</f>
        <v>37664.992796990613</v>
      </c>
      <c r="Q12" s="100">
        <f>IF(SER_hh_fec!Q12=0,0,1000000/0.086*SER_hh_fec!Q12/SER_hh_num!Q12)</f>
        <v>41708.188750224574</v>
      </c>
    </row>
    <row r="13" spans="1:17" ht="12" customHeight="1" x14ac:dyDescent="0.25">
      <c r="A13" s="88" t="s">
        <v>105</v>
      </c>
      <c r="B13" s="100">
        <f>IF(SER_hh_fec!B13=0,0,1000000/0.086*SER_hh_fec!B13/SER_hh_num!B13)</f>
        <v>24702.842463394889</v>
      </c>
      <c r="C13" s="100">
        <f>IF(SER_hh_fec!C13=0,0,1000000/0.086*SER_hh_fec!C13/SER_hh_num!C13)</f>
        <v>26447.666049715044</v>
      </c>
      <c r="D13" s="100">
        <f>IF(SER_hh_fec!D13=0,0,1000000/0.086*SER_hh_fec!D13/SER_hh_num!D13)</f>
        <v>25836.145645973211</v>
      </c>
      <c r="E13" s="100">
        <f>IF(SER_hh_fec!E13=0,0,1000000/0.086*SER_hh_fec!E13/SER_hh_num!E13)</f>
        <v>31259.79636129049</v>
      </c>
      <c r="F13" s="100">
        <f>IF(SER_hh_fec!F13=0,0,1000000/0.086*SER_hh_fec!F13/SER_hh_num!F13)</f>
        <v>29476.96120470564</v>
      </c>
      <c r="G13" s="100">
        <f>IF(SER_hh_fec!G13=0,0,1000000/0.086*SER_hh_fec!G13/SER_hh_num!G13)</f>
        <v>27879.470496837275</v>
      </c>
      <c r="H13" s="100">
        <f>IF(SER_hh_fec!H13=0,0,1000000/0.086*SER_hh_fec!H13/SER_hh_num!H13)</f>
        <v>30837.070056226694</v>
      </c>
      <c r="I13" s="100">
        <f>IF(SER_hh_fec!I13=0,0,1000000/0.086*SER_hh_fec!I13/SER_hh_num!I13)</f>
        <v>21674.735812942155</v>
      </c>
      <c r="J13" s="100">
        <f>IF(SER_hh_fec!J13=0,0,1000000/0.086*SER_hh_fec!J13/SER_hh_num!J13)</f>
        <v>25513.0242548918</v>
      </c>
      <c r="K13" s="100">
        <f>IF(SER_hh_fec!K13=0,0,1000000/0.086*SER_hh_fec!K13/SER_hh_num!K13)</f>
        <v>24399.99633490594</v>
      </c>
      <c r="L13" s="100">
        <f>IF(SER_hh_fec!L13=0,0,1000000/0.086*SER_hh_fec!L13/SER_hh_num!L13)</f>
        <v>27526.767349856287</v>
      </c>
      <c r="M13" s="100">
        <f>IF(SER_hh_fec!M13=0,0,1000000/0.086*SER_hh_fec!M13/SER_hh_num!M13)</f>
        <v>20849.97721792023</v>
      </c>
      <c r="N13" s="100">
        <f>IF(SER_hh_fec!N13=0,0,1000000/0.086*SER_hh_fec!N13/SER_hh_num!N13)</f>
        <v>20850.178723034842</v>
      </c>
      <c r="O13" s="100">
        <f>IF(SER_hh_fec!O13=0,0,1000000/0.086*SER_hh_fec!O13/SER_hh_num!O13)</f>
        <v>20950.43493146449</v>
      </c>
      <c r="P13" s="100">
        <f>IF(SER_hh_fec!P13=0,0,1000000/0.086*SER_hh_fec!P13/SER_hh_num!P13)</f>
        <v>16984.232384037383</v>
      </c>
      <c r="Q13" s="100">
        <f>IF(SER_hh_fec!Q13=0,0,1000000/0.086*SER_hh_fec!Q13/SER_hh_num!Q13)</f>
        <v>18007.311069742529</v>
      </c>
    </row>
    <row r="14" spans="1:17" ht="12" customHeight="1" x14ac:dyDescent="0.25">
      <c r="A14" s="51" t="s">
        <v>104</v>
      </c>
      <c r="B14" s="22">
        <f>IF(SER_hh_fec!B14=0,0,1000000/0.086*SER_hh_fec!B14/SER_hh_num!B14)</f>
        <v>40954.712505102078</v>
      </c>
      <c r="C14" s="22">
        <f>IF(SER_hh_fec!C14=0,0,1000000/0.086*SER_hh_fec!C14/SER_hh_num!C14)</f>
        <v>43847.446345580189</v>
      </c>
      <c r="D14" s="22">
        <f>IF(SER_hh_fec!D14=0,0,1000000/0.086*SER_hh_fec!D14/SER_hh_num!D14)</f>
        <v>42833.609886745064</v>
      </c>
      <c r="E14" s="22">
        <f>IF(SER_hh_fec!E14=0,0,1000000/0.086*SER_hh_fec!E14/SER_hh_num!E14)</f>
        <v>51825.45186213946</v>
      </c>
      <c r="F14" s="22">
        <f>IF(SER_hh_fec!F14=0,0,1000000/0.086*SER_hh_fec!F14/SER_hh_num!F14)</f>
        <v>48869.698839380413</v>
      </c>
      <c r="G14" s="22">
        <f>IF(SER_hh_fec!G14=0,0,1000000/0.086*SER_hh_fec!G14/SER_hh_num!G14)</f>
        <v>46221.227402651268</v>
      </c>
      <c r="H14" s="22">
        <f>IF(SER_hh_fec!H14=0,0,1000000/0.086*SER_hh_fec!H14/SER_hh_num!H14)</f>
        <v>51124.616145849541</v>
      </c>
      <c r="I14" s="22">
        <f>IF(SER_hh_fec!I14=0,0,1000000/0.086*SER_hh_fec!I14/SER_hh_num!I14)</f>
        <v>35934.430426719904</v>
      </c>
      <c r="J14" s="22">
        <f>IF(SER_hh_fec!J14=0,0,1000000/0.086*SER_hh_fec!J14/SER_hh_num!J14)</f>
        <v>42297.908633110099</v>
      </c>
      <c r="K14" s="22">
        <f>IF(SER_hh_fec!K14=0,0,1000000/0.086*SER_hh_fec!K14/SER_hh_num!K14)</f>
        <v>40452.625502607218</v>
      </c>
      <c r="L14" s="22">
        <f>IF(SER_hh_fec!L14=0,0,1000000/0.086*SER_hh_fec!L14/SER_hh_num!L14)</f>
        <v>47085.807768641505</v>
      </c>
      <c r="M14" s="22">
        <f>IF(SER_hh_fec!M14=0,0,1000000/0.086*SER_hh_fec!M14/SER_hh_num!M14)</f>
        <v>37895.369607826513</v>
      </c>
      <c r="N14" s="22">
        <f>IF(SER_hh_fec!N14=0,0,1000000/0.086*SER_hh_fec!N14/SER_hh_num!N14)</f>
        <v>41262.506372279713</v>
      </c>
      <c r="O14" s="22">
        <f>IF(SER_hh_fec!O14=0,0,1000000/0.086*SER_hh_fec!O14/SER_hh_num!O14)</f>
        <v>43592.596964573539</v>
      </c>
      <c r="P14" s="22">
        <f>IF(SER_hh_fec!P14=0,0,1000000/0.086*SER_hh_fec!P14/SER_hh_num!P14)</f>
        <v>39819.98021505116</v>
      </c>
      <c r="Q14" s="22">
        <f>IF(SER_hh_fec!Q14=0,0,1000000/0.086*SER_hh_fec!Q14/SER_hh_num!Q14)</f>
        <v>44107.934481882949</v>
      </c>
    </row>
    <row r="15" spans="1:17" ht="12" customHeight="1" x14ac:dyDescent="0.25">
      <c r="A15" s="105" t="s">
        <v>108</v>
      </c>
      <c r="B15" s="104">
        <f>IF(SER_hh_fec!B15=0,0,1000000/0.086*SER_hh_fec!B15/SER_hh_num!B15)</f>
        <v>641.08652283367951</v>
      </c>
      <c r="C15" s="104">
        <f>IF(SER_hh_fec!C15=0,0,1000000/0.086*SER_hh_fec!C15/SER_hh_num!C15)</f>
        <v>692.61208076676962</v>
      </c>
      <c r="D15" s="104">
        <f>IF(SER_hh_fec!D15=0,0,1000000/0.086*SER_hh_fec!D15/SER_hh_num!D15)</f>
        <v>681.97884503800572</v>
      </c>
      <c r="E15" s="104">
        <f>IF(SER_hh_fec!E15=0,0,1000000/0.086*SER_hh_fec!E15/SER_hh_num!E15)</f>
        <v>729.7972361332495</v>
      </c>
      <c r="F15" s="104">
        <f>IF(SER_hh_fec!F15=0,0,1000000/0.086*SER_hh_fec!F15/SER_hh_num!F15)</f>
        <v>686.44081217386031</v>
      </c>
      <c r="G15" s="104">
        <f>IF(SER_hh_fec!G15=0,0,1000000/0.086*SER_hh_fec!G15/SER_hh_num!G15)</f>
        <v>654.05794406533039</v>
      </c>
      <c r="H15" s="104">
        <f>IF(SER_hh_fec!H15=0,0,1000000/0.086*SER_hh_fec!H15/SER_hh_num!H15)</f>
        <v>756.47033416013574</v>
      </c>
      <c r="I15" s="104">
        <f>IF(SER_hh_fec!I15=0,0,1000000/0.086*SER_hh_fec!I15/SER_hh_num!I15)</f>
        <v>522.09502984481583</v>
      </c>
      <c r="J15" s="104">
        <f>IF(SER_hh_fec!J15=0,0,1000000/0.086*SER_hh_fec!J15/SER_hh_num!J15)</f>
        <v>627.32148384692209</v>
      </c>
      <c r="K15" s="104">
        <f>IF(SER_hh_fec!K15=0,0,1000000/0.086*SER_hh_fec!K15/SER_hh_num!K15)</f>
        <v>599.5549015389247</v>
      </c>
      <c r="L15" s="104">
        <f>IF(SER_hh_fec!L15=0,0,1000000/0.086*SER_hh_fec!L15/SER_hh_num!L15)</f>
        <v>677.61160383780168</v>
      </c>
      <c r="M15" s="104">
        <f>IF(SER_hh_fec!M15=0,0,1000000/0.086*SER_hh_fec!M15/SER_hh_num!M15)</f>
        <v>572.46127611485065</v>
      </c>
      <c r="N15" s="104">
        <f>IF(SER_hh_fec!N15=0,0,1000000/0.086*SER_hh_fec!N15/SER_hh_num!N15)</f>
        <v>615.6010318739169</v>
      </c>
      <c r="O15" s="104">
        <f>IF(SER_hh_fec!O15=0,0,1000000/0.086*SER_hh_fec!O15/SER_hh_num!O15)</f>
        <v>690.83238022117666</v>
      </c>
      <c r="P15" s="104">
        <f>IF(SER_hh_fec!P15=0,0,1000000/0.086*SER_hh_fec!P15/SER_hh_num!P15)</f>
        <v>619.71965326895565</v>
      </c>
      <c r="Q15" s="104">
        <f>IF(SER_hh_fec!Q15=0,0,1000000/0.086*SER_hh_fec!Q15/SER_hh_num!Q15)</f>
        <v>675.07223669599125</v>
      </c>
    </row>
    <row r="16" spans="1:17" ht="12.95" customHeight="1" x14ac:dyDescent="0.25">
      <c r="A16" s="90" t="s">
        <v>102</v>
      </c>
      <c r="B16" s="101">
        <f>IF(SER_hh_fec!B16=0,0,1000000/0.086*SER_hh_fec!B16/SER_hh_num!B16)</f>
        <v>6291.0327519424955</v>
      </c>
      <c r="C16" s="101">
        <f>IF(SER_hh_fec!C16=0,0,1000000/0.086*SER_hh_fec!C16/SER_hh_num!C16)</f>
        <v>6159.0405459868216</v>
      </c>
      <c r="D16" s="101">
        <f>IF(SER_hh_fec!D16=0,0,1000000/0.086*SER_hh_fec!D16/SER_hh_num!D16)</f>
        <v>6031.4053827320549</v>
      </c>
      <c r="E16" s="101">
        <f>IF(SER_hh_fec!E16=0,0,1000000/0.086*SER_hh_fec!E16/SER_hh_num!E16)</f>
        <v>5932.0630899487387</v>
      </c>
      <c r="F16" s="101">
        <f>IF(SER_hh_fec!F16=0,0,1000000/0.086*SER_hh_fec!F16/SER_hh_num!F16)</f>
        <v>5846.6272643627453</v>
      </c>
      <c r="G16" s="101">
        <f>IF(SER_hh_fec!G16=0,0,1000000/0.086*SER_hh_fec!G16/SER_hh_num!G16)</f>
        <v>5767.5929040747014</v>
      </c>
      <c r="H16" s="101">
        <f>IF(SER_hh_fec!H16=0,0,1000000/0.086*SER_hh_fec!H16/SER_hh_num!H16)</f>
        <v>5699.0026399488852</v>
      </c>
      <c r="I16" s="101">
        <f>IF(SER_hh_fec!I16=0,0,1000000/0.086*SER_hh_fec!I16/SER_hh_num!I16)</f>
        <v>5623.1694135376456</v>
      </c>
      <c r="J16" s="101">
        <f>IF(SER_hh_fec!J16=0,0,1000000/0.086*SER_hh_fec!J16/SER_hh_num!J16)</f>
        <v>5570.3852531109542</v>
      </c>
      <c r="K16" s="101">
        <f>IF(SER_hh_fec!K16=0,0,1000000/0.086*SER_hh_fec!K16/SER_hh_num!K16)</f>
        <v>5444.8811370146295</v>
      </c>
      <c r="L16" s="101">
        <f>IF(SER_hh_fec!L16=0,0,1000000/0.086*SER_hh_fec!L16/SER_hh_num!L16)</f>
        <v>5368.2474783664666</v>
      </c>
      <c r="M16" s="101">
        <f>IF(SER_hh_fec!M16=0,0,1000000/0.086*SER_hh_fec!M16/SER_hh_num!M16)</f>
        <v>5257.8242905083252</v>
      </c>
      <c r="N16" s="101">
        <f>IF(SER_hh_fec!N16=0,0,1000000/0.086*SER_hh_fec!N16/SER_hh_num!N16)</f>
        <v>5151.435065132242</v>
      </c>
      <c r="O16" s="101">
        <f>IF(SER_hh_fec!O16=0,0,1000000/0.086*SER_hh_fec!O16/SER_hh_num!O16)</f>
        <v>5046.1648842197355</v>
      </c>
      <c r="P16" s="101">
        <f>IF(SER_hh_fec!P16=0,0,1000000/0.086*SER_hh_fec!P16/SER_hh_num!P16)</f>
        <v>4924.4954567621953</v>
      </c>
      <c r="Q16" s="101">
        <f>IF(SER_hh_fec!Q16=0,0,1000000/0.086*SER_hh_fec!Q16/SER_hh_num!Q16)</f>
        <v>4702.7454727259983</v>
      </c>
    </row>
    <row r="17" spans="1:17" ht="12.95" customHeight="1" x14ac:dyDescent="0.25">
      <c r="A17" s="88" t="s">
        <v>101</v>
      </c>
      <c r="B17" s="103">
        <f>IF(SER_hh_fec!B17=0,0,1000000/0.086*SER_hh_fec!B17/SER_hh_num!B17)</f>
        <v>809.68198596211676</v>
      </c>
      <c r="C17" s="103">
        <f>IF(SER_hh_fec!C17=0,0,1000000/0.086*SER_hh_fec!C17/SER_hh_num!C17)</f>
        <v>844.93957589696583</v>
      </c>
      <c r="D17" s="103">
        <f>IF(SER_hh_fec!D17=0,0,1000000/0.086*SER_hh_fec!D17/SER_hh_num!D17)</f>
        <v>895.98739934421076</v>
      </c>
      <c r="E17" s="103">
        <f>IF(SER_hh_fec!E17=0,0,1000000/0.086*SER_hh_fec!E17/SER_hh_num!E17)</f>
        <v>935.88019113947735</v>
      </c>
      <c r="F17" s="103">
        <f>IF(SER_hh_fec!F17=0,0,1000000/0.086*SER_hh_fec!F17/SER_hh_num!F17)</f>
        <v>987.5730800881903</v>
      </c>
      <c r="G17" s="103">
        <f>IF(SER_hh_fec!G17=0,0,1000000/0.086*SER_hh_fec!G17/SER_hh_num!G17)</f>
        <v>1044.6378834553734</v>
      </c>
      <c r="H17" s="103">
        <f>IF(SER_hh_fec!H17=0,0,1000000/0.086*SER_hh_fec!H17/SER_hh_num!H17)</f>
        <v>1105.7441215340375</v>
      </c>
      <c r="I17" s="103">
        <f>IF(SER_hh_fec!I17=0,0,1000000/0.086*SER_hh_fec!I17/SER_hh_num!I17)</f>
        <v>1192.5060256489453</v>
      </c>
      <c r="J17" s="103">
        <f>IF(SER_hh_fec!J17=0,0,1000000/0.086*SER_hh_fec!J17/SER_hh_num!J17)</f>
        <v>1249.466423474408</v>
      </c>
      <c r="K17" s="103">
        <f>IF(SER_hh_fec!K17=0,0,1000000/0.086*SER_hh_fec!K17/SER_hh_num!K17)</f>
        <v>1322.5588190429157</v>
      </c>
      <c r="L17" s="103">
        <f>IF(SER_hh_fec!L17=0,0,1000000/0.086*SER_hh_fec!L17/SER_hh_num!L17)</f>
        <v>1383.923434410036</v>
      </c>
      <c r="M17" s="103">
        <f>IF(SER_hh_fec!M17=0,0,1000000/0.086*SER_hh_fec!M17/SER_hh_num!M17)</f>
        <v>1449.6118054595024</v>
      </c>
      <c r="N17" s="103">
        <f>IF(SER_hh_fec!N17=0,0,1000000/0.086*SER_hh_fec!N17/SER_hh_num!N17)</f>
        <v>1479.6071436378752</v>
      </c>
      <c r="O17" s="103">
        <f>IF(SER_hh_fec!O17=0,0,1000000/0.086*SER_hh_fec!O17/SER_hh_num!O17)</f>
        <v>1523.0447223257549</v>
      </c>
      <c r="P17" s="103">
        <f>IF(SER_hh_fec!P17=0,0,1000000/0.086*SER_hh_fec!P17/SER_hh_num!P17)</f>
        <v>1588.7275125737413</v>
      </c>
      <c r="Q17" s="103">
        <f>IF(SER_hh_fec!Q17=0,0,1000000/0.086*SER_hh_fec!Q17/SER_hh_num!Q17)</f>
        <v>1635.8883548986159</v>
      </c>
    </row>
    <row r="18" spans="1:17" ht="12" customHeight="1" x14ac:dyDescent="0.25">
      <c r="A18" s="88" t="s">
        <v>100</v>
      </c>
      <c r="B18" s="103">
        <f>IF(SER_hh_fec!B18=0,0,1000000/0.086*SER_hh_fec!B18/SER_hh_num!B18)</f>
        <v>6327.8347644708456</v>
      </c>
      <c r="C18" s="103">
        <f>IF(SER_hh_fec!C18=0,0,1000000/0.086*SER_hh_fec!C18/SER_hh_num!C18)</f>
        <v>6192.8168196446049</v>
      </c>
      <c r="D18" s="103">
        <f>IF(SER_hh_fec!D18=0,0,1000000/0.086*SER_hh_fec!D18/SER_hh_num!D18)</f>
        <v>6062.0832710079912</v>
      </c>
      <c r="E18" s="103">
        <f>IF(SER_hh_fec!E18=0,0,1000000/0.086*SER_hh_fec!E18/SER_hh_num!E18)</f>
        <v>5964.7717192669925</v>
      </c>
      <c r="F18" s="103">
        <f>IF(SER_hh_fec!F18=0,0,1000000/0.086*SER_hh_fec!F18/SER_hh_num!F18)</f>
        <v>5880.9869911460719</v>
      </c>
      <c r="G18" s="103">
        <f>IF(SER_hh_fec!G18=0,0,1000000/0.086*SER_hh_fec!G18/SER_hh_num!G18)</f>
        <v>5804.040953634837</v>
      </c>
      <c r="H18" s="103">
        <f>IF(SER_hh_fec!H18=0,0,1000000/0.086*SER_hh_fec!H18/SER_hh_num!H18)</f>
        <v>5734.8748735854033</v>
      </c>
      <c r="I18" s="103">
        <f>IF(SER_hh_fec!I18=0,0,1000000/0.086*SER_hh_fec!I18/SER_hh_num!I18)</f>
        <v>5667.0100888255965</v>
      </c>
      <c r="J18" s="103">
        <f>IF(SER_hh_fec!J18=0,0,1000000/0.086*SER_hh_fec!J18/SER_hh_num!J18)</f>
        <v>5617.5528296651128</v>
      </c>
      <c r="K18" s="103">
        <f>IF(SER_hh_fec!K18=0,0,1000000/0.086*SER_hh_fec!K18/SER_hh_num!K18)</f>
        <v>5493.2270501688135</v>
      </c>
      <c r="L18" s="103">
        <f>IF(SER_hh_fec!L18=0,0,1000000/0.086*SER_hh_fec!L18/SER_hh_num!L18)</f>
        <v>5422.2227551798533</v>
      </c>
      <c r="M18" s="103">
        <f>IF(SER_hh_fec!M18=0,0,1000000/0.086*SER_hh_fec!M18/SER_hh_num!M18)</f>
        <v>5309.6844926589883</v>
      </c>
      <c r="N18" s="103">
        <f>IF(SER_hh_fec!N18=0,0,1000000/0.086*SER_hh_fec!N18/SER_hh_num!N18)</f>
        <v>5206.7109250943731</v>
      </c>
      <c r="O18" s="103">
        <f>IF(SER_hh_fec!O18=0,0,1000000/0.086*SER_hh_fec!O18/SER_hh_num!O18)</f>
        <v>5108.1473244982462</v>
      </c>
      <c r="P18" s="103">
        <f>IF(SER_hh_fec!P18=0,0,1000000/0.086*SER_hh_fec!P18/SER_hh_num!P18)</f>
        <v>4996.1426237218675</v>
      </c>
      <c r="Q18" s="103">
        <f>IF(SER_hh_fec!Q18=0,0,1000000/0.086*SER_hh_fec!Q18/SER_hh_num!Q18)</f>
        <v>4787.246087718212</v>
      </c>
    </row>
    <row r="19" spans="1:17" ht="12.95" customHeight="1" x14ac:dyDescent="0.25">
      <c r="A19" s="90" t="s">
        <v>47</v>
      </c>
      <c r="B19" s="101">
        <f>IF(SER_hh_fec!B19=0,0,1000000/0.086*SER_hh_fec!B19/SER_hh_num!B19)</f>
        <v>9639.096096545838</v>
      </c>
      <c r="C19" s="101">
        <f>IF(SER_hh_fec!C19=0,0,1000000/0.086*SER_hh_fec!C19/SER_hh_num!C19)</f>
        <v>9660.3087143216489</v>
      </c>
      <c r="D19" s="101">
        <f>IF(SER_hh_fec!D19=0,0,1000000/0.086*SER_hh_fec!D19/SER_hh_num!D19)</f>
        <v>9628.1856563830261</v>
      </c>
      <c r="E19" s="101">
        <f>IF(SER_hh_fec!E19=0,0,1000000/0.086*SER_hh_fec!E19/SER_hh_num!E19)</f>
        <v>9532.1161123367456</v>
      </c>
      <c r="F19" s="101">
        <f>IF(SER_hh_fec!F19=0,0,1000000/0.086*SER_hh_fec!F19/SER_hh_num!F19)</f>
        <v>9434.8597732134276</v>
      </c>
      <c r="G19" s="101">
        <f>IF(SER_hh_fec!G19=0,0,1000000/0.086*SER_hh_fec!G19/SER_hh_num!G19)</f>
        <v>9354.6252418841268</v>
      </c>
      <c r="H19" s="101">
        <f>IF(SER_hh_fec!H19=0,0,1000000/0.086*SER_hh_fec!H19/SER_hh_num!H19)</f>
        <v>9390.8663926840654</v>
      </c>
      <c r="I19" s="101">
        <f>IF(SER_hh_fec!I19=0,0,1000000/0.086*SER_hh_fec!I19/SER_hh_num!I19)</f>
        <v>9299.8108924880089</v>
      </c>
      <c r="J19" s="101">
        <f>IF(SER_hh_fec!J19=0,0,1000000/0.086*SER_hh_fec!J19/SER_hh_num!J19)</f>
        <v>9268.7897987721899</v>
      </c>
      <c r="K19" s="101">
        <f>IF(SER_hh_fec!K19=0,0,1000000/0.086*SER_hh_fec!K19/SER_hh_num!K19)</f>
        <v>9334.01113951958</v>
      </c>
      <c r="L19" s="101">
        <f>IF(SER_hh_fec!L19=0,0,1000000/0.086*SER_hh_fec!L19/SER_hh_num!L19)</f>
        <v>9224.3616598348708</v>
      </c>
      <c r="M19" s="101">
        <f>IF(SER_hh_fec!M19=0,0,1000000/0.086*SER_hh_fec!M19/SER_hh_num!M19)</f>
        <v>9310.4965126792085</v>
      </c>
      <c r="N19" s="101">
        <f>IF(SER_hh_fec!N19=0,0,1000000/0.086*SER_hh_fec!N19/SER_hh_num!N19)</f>
        <v>9344.8632922720681</v>
      </c>
      <c r="O19" s="101">
        <f>IF(SER_hh_fec!O19=0,0,1000000/0.086*SER_hh_fec!O19/SER_hh_num!O19)</f>
        <v>9354.0282254273607</v>
      </c>
      <c r="P19" s="101">
        <f>IF(SER_hh_fec!P19=0,0,1000000/0.086*SER_hh_fec!P19/SER_hh_num!P19)</f>
        <v>9412.6892525241219</v>
      </c>
      <c r="Q19" s="101">
        <f>IF(SER_hh_fec!Q19=0,0,1000000/0.086*SER_hh_fec!Q19/SER_hh_num!Q19)</f>
        <v>9429.8198278255659</v>
      </c>
    </row>
    <row r="20" spans="1:17" ht="12" customHeight="1" x14ac:dyDescent="0.25">
      <c r="A20" s="88" t="s">
        <v>38</v>
      </c>
      <c r="B20" s="100">
        <f>IF(SER_hh_fec!B20=0,0,1000000/0.086*SER_hh_fec!B20/SER_hh_num!B20)</f>
        <v>0</v>
      </c>
      <c r="C20" s="100">
        <f>IF(SER_hh_fec!C20=0,0,1000000/0.086*SER_hh_fec!C20/SER_hh_num!C20)</f>
        <v>0</v>
      </c>
      <c r="D20" s="100">
        <f>IF(SER_hh_fec!D20=0,0,1000000/0.086*SER_hh_fec!D20/SER_hh_num!D20)</f>
        <v>0</v>
      </c>
      <c r="E20" s="100">
        <f>IF(SER_hh_fec!E20=0,0,1000000/0.086*SER_hh_fec!E20/SER_hh_num!E20)</f>
        <v>0</v>
      </c>
      <c r="F20" s="100">
        <f>IF(SER_hh_fec!F20=0,0,1000000/0.086*SER_hh_fec!F20/SER_hh_num!F20)</f>
        <v>0</v>
      </c>
      <c r="G20" s="100">
        <f>IF(SER_hh_fec!G20=0,0,1000000/0.086*SER_hh_fec!G20/SER_hh_num!G20)</f>
        <v>0</v>
      </c>
      <c r="H20" s="100">
        <f>IF(SER_hh_fec!H20=0,0,1000000/0.086*SER_hh_fec!H20/SER_hh_num!H20)</f>
        <v>0</v>
      </c>
      <c r="I20" s="100">
        <f>IF(SER_hh_fec!I20=0,0,1000000/0.086*SER_hh_fec!I20/SER_hh_num!I20)</f>
        <v>0</v>
      </c>
      <c r="J20" s="100">
        <f>IF(SER_hh_fec!J20=0,0,1000000/0.086*SER_hh_fec!J20/SER_hh_num!J20)</f>
        <v>0</v>
      </c>
      <c r="K20" s="100">
        <f>IF(SER_hh_fec!K20=0,0,1000000/0.086*SER_hh_fec!K20/SER_hh_num!K20)</f>
        <v>0</v>
      </c>
      <c r="L20" s="100">
        <f>IF(SER_hh_fec!L20=0,0,1000000/0.086*SER_hh_fec!L20/SER_hh_num!L20)</f>
        <v>0</v>
      </c>
      <c r="M20" s="100">
        <f>IF(SER_hh_fec!M20=0,0,1000000/0.086*SER_hh_fec!M20/SER_hh_num!M20)</f>
        <v>0</v>
      </c>
      <c r="N20" s="100">
        <f>IF(SER_hh_fec!N20=0,0,1000000/0.086*SER_hh_fec!N20/SER_hh_num!N20)</f>
        <v>0</v>
      </c>
      <c r="O20" s="100">
        <f>IF(SER_hh_fec!O20=0,0,1000000/0.086*SER_hh_fec!O20/SER_hh_num!O20)</f>
        <v>0</v>
      </c>
      <c r="P20" s="100">
        <f>IF(SER_hh_fec!P20=0,0,1000000/0.086*SER_hh_fec!P20/SER_hh_num!P20)</f>
        <v>0</v>
      </c>
      <c r="Q20" s="100">
        <f>IF(SER_hh_fec!Q20=0,0,1000000/0.086*SER_hh_fec!Q20/SER_hh_num!Q20)</f>
        <v>0</v>
      </c>
    </row>
    <row r="21" spans="1:17" s="28" customFormat="1" ht="12" customHeight="1" x14ac:dyDescent="0.25">
      <c r="A21" s="88" t="s">
        <v>66</v>
      </c>
      <c r="B21" s="100">
        <f>IF(SER_hh_fec!B21=0,0,1000000/0.086*SER_hh_fec!B21/SER_hh_num!B21)</f>
        <v>10161.949585861583</v>
      </c>
      <c r="C21" s="100">
        <f>IF(SER_hh_fec!C21=0,0,1000000/0.086*SER_hh_fec!C21/SER_hh_num!C21)</f>
        <v>10129.731072791381</v>
      </c>
      <c r="D21" s="100">
        <f>IF(SER_hh_fec!D21=0,0,1000000/0.086*SER_hh_fec!D21/SER_hh_num!D21)</f>
        <v>10073.271772928274</v>
      </c>
      <c r="E21" s="100">
        <f>IF(SER_hh_fec!E21=0,0,1000000/0.086*SER_hh_fec!E21/SER_hh_num!E21)</f>
        <v>10093.073203177903</v>
      </c>
      <c r="F21" s="100">
        <f>IF(SER_hh_fec!F21=0,0,1000000/0.086*SER_hh_fec!F21/SER_hh_num!F21)</f>
        <v>10065.581482510401</v>
      </c>
      <c r="G21" s="100">
        <f>IF(SER_hh_fec!G21=0,0,1000000/0.086*SER_hh_fec!G21/SER_hh_num!G21)</f>
        <v>9947.2445173454198</v>
      </c>
      <c r="H21" s="100">
        <f>IF(SER_hh_fec!H21=0,0,1000000/0.086*SER_hh_fec!H21/SER_hh_num!H21)</f>
        <v>10000.500836286599</v>
      </c>
      <c r="I21" s="100">
        <f>IF(SER_hh_fec!I21=0,0,1000000/0.086*SER_hh_fec!I21/SER_hh_num!I21)</f>
        <v>9937.7374124045764</v>
      </c>
      <c r="J21" s="100">
        <f>IF(SER_hh_fec!J21=0,0,1000000/0.086*SER_hh_fec!J21/SER_hh_num!J21)</f>
        <v>9926.472967977068</v>
      </c>
      <c r="K21" s="100">
        <f>IF(SER_hh_fec!K21=0,0,1000000/0.086*SER_hh_fec!K21/SER_hh_num!K21)</f>
        <v>9992.5486453307203</v>
      </c>
      <c r="L21" s="100">
        <f>IF(SER_hh_fec!L21=0,0,1000000/0.086*SER_hh_fec!L21/SER_hh_num!L21)</f>
        <v>9871.4089224078052</v>
      </c>
      <c r="M21" s="100">
        <f>IF(SER_hh_fec!M21=0,0,1000000/0.086*SER_hh_fec!M21/SER_hh_num!M21)</f>
        <v>9963.6051181926596</v>
      </c>
      <c r="N21" s="100">
        <f>IF(SER_hh_fec!N21=0,0,1000000/0.086*SER_hh_fec!N21/SER_hh_num!N21)</f>
        <v>10006.155728402384</v>
      </c>
      <c r="O21" s="100">
        <f>IF(SER_hh_fec!O21=0,0,1000000/0.086*SER_hh_fec!O21/SER_hh_num!O21)</f>
        <v>10010.553122110547</v>
      </c>
      <c r="P21" s="100">
        <f>IF(SER_hh_fec!P21=0,0,1000000/0.086*SER_hh_fec!P21/SER_hh_num!P21)</f>
        <v>9956.7144844642717</v>
      </c>
      <c r="Q21" s="100">
        <f>IF(SER_hh_fec!Q21=0,0,1000000/0.086*SER_hh_fec!Q21/SER_hh_num!Q21)</f>
        <v>9958.2925529912445</v>
      </c>
    </row>
    <row r="22" spans="1:17" ht="12" customHeight="1" x14ac:dyDescent="0.25">
      <c r="A22" s="88" t="s">
        <v>99</v>
      </c>
      <c r="B22" s="100">
        <f>IF(SER_hh_fec!B22=0,0,1000000/0.086*SER_hh_fec!B22/SER_hh_num!B22)</f>
        <v>10452.291002600487</v>
      </c>
      <c r="C22" s="100">
        <f>IF(SER_hh_fec!C22=0,0,1000000/0.086*SER_hh_fec!C22/SER_hh_num!C22)</f>
        <v>10419.151960585425</v>
      </c>
      <c r="D22" s="100">
        <f>IF(SER_hh_fec!D22=0,0,1000000/0.086*SER_hh_fec!D22/SER_hh_num!D22)</f>
        <v>10361.079537869075</v>
      </c>
      <c r="E22" s="100">
        <f>IF(SER_hh_fec!E22=0,0,1000000/0.086*SER_hh_fec!E22/SER_hh_num!E22)</f>
        <v>10381.446723268698</v>
      </c>
      <c r="F22" s="100">
        <f>IF(SER_hh_fec!F22=0,0,1000000/0.086*SER_hh_fec!F22/SER_hh_num!F22)</f>
        <v>10353.169524867835</v>
      </c>
      <c r="G22" s="100">
        <f>IF(SER_hh_fec!G22=0,0,1000000/0.086*SER_hh_fec!G22/SER_hh_num!G22)</f>
        <v>10231.451503555285</v>
      </c>
      <c r="H22" s="100">
        <f>IF(SER_hh_fec!H22=0,0,1000000/0.086*SER_hh_fec!H22/SER_hh_num!H22)</f>
        <v>10286.22943160907</v>
      </c>
      <c r="I22" s="100">
        <f>IF(SER_hh_fec!I22=0,0,1000000/0.086*SER_hh_fec!I22/SER_hh_num!I22)</f>
        <v>10214.252230540314</v>
      </c>
      <c r="J22" s="100">
        <f>IF(SER_hh_fec!J22=0,0,1000000/0.086*SER_hh_fec!J22/SER_hh_num!J22)</f>
        <v>10217.500458029324</v>
      </c>
      <c r="K22" s="100">
        <f>IF(SER_hh_fec!K22=0,0,1000000/0.086*SER_hh_fec!K22/SER_hh_num!K22)</f>
        <v>10278.05003519731</v>
      </c>
      <c r="L22" s="100">
        <f>IF(SER_hh_fec!L22=0,0,1000000/0.086*SER_hh_fec!L22/SER_hh_num!L22)</f>
        <v>10153.449177333749</v>
      </c>
      <c r="M22" s="100">
        <f>IF(SER_hh_fec!M22=0,0,1000000/0.086*SER_hh_fec!M22/SER_hh_num!M22)</f>
        <v>10248.314126937526</v>
      </c>
      <c r="N22" s="100">
        <f>IF(SER_hh_fec!N22=0,0,1000000/0.086*SER_hh_fec!N22/SER_hh_num!N22)</f>
        <v>10288.813784862363</v>
      </c>
      <c r="O22" s="100">
        <f>IF(SER_hh_fec!O22=0,0,1000000/0.086*SER_hh_fec!O22/SER_hh_num!O22)</f>
        <v>10280.424341093914</v>
      </c>
      <c r="P22" s="100">
        <f>IF(SER_hh_fec!P22=0,0,1000000/0.086*SER_hh_fec!P22/SER_hh_num!P22)</f>
        <v>10234.916490945281</v>
      </c>
      <c r="Q22" s="100">
        <f>IF(SER_hh_fec!Q22=0,0,1000000/0.086*SER_hh_fec!Q22/SER_hh_num!Q22)</f>
        <v>10218.582405642452</v>
      </c>
    </row>
    <row r="23" spans="1:17" ht="12" customHeight="1" x14ac:dyDescent="0.25">
      <c r="A23" s="88" t="s">
        <v>98</v>
      </c>
      <c r="B23" s="100">
        <f>IF(SER_hh_fec!B23=0,0,1000000/0.086*SER_hh_fec!B23/SER_hh_num!B23)</f>
        <v>9755.4716024271165</v>
      </c>
      <c r="C23" s="100">
        <f>IF(SER_hh_fec!C23=0,0,1000000/0.086*SER_hh_fec!C23/SER_hh_num!C23)</f>
        <v>9724.5418298797285</v>
      </c>
      <c r="D23" s="100">
        <f>IF(SER_hh_fec!D23=0,0,1000000/0.086*SER_hh_fec!D23/SER_hh_num!D23)</f>
        <v>9670.3409020111412</v>
      </c>
      <c r="E23" s="100">
        <f>IF(SER_hh_fec!E23=0,0,1000000/0.086*SER_hh_fec!E23/SER_hh_num!E23)</f>
        <v>9689.3502750507814</v>
      </c>
      <c r="F23" s="100">
        <f>IF(SER_hh_fec!F23=0,0,1000000/0.086*SER_hh_fec!F23/SER_hh_num!F23)</f>
        <v>9662.9582232099783</v>
      </c>
      <c r="G23" s="100">
        <f>IF(SER_hh_fec!G23=0,0,1000000/0.086*SER_hh_fec!G23/SER_hh_num!G23)</f>
        <v>9549.3547366515995</v>
      </c>
      <c r="H23" s="100">
        <f>IF(SER_hh_fec!H23=0,0,1000000/0.086*SER_hh_fec!H23/SER_hh_num!H23)</f>
        <v>9600.4808028351345</v>
      </c>
      <c r="I23" s="100">
        <f>IF(SER_hh_fec!I23=0,0,1000000/0.086*SER_hh_fec!I23/SER_hh_num!I23)</f>
        <v>9540.2279159083901</v>
      </c>
      <c r="J23" s="100">
        <f>IF(SER_hh_fec!J23=0,0,1000000/0.086*SER_hh_fec!J23/SER_hh_num!J23)</f>
        <v>9529.4140492579827</v>
      </c>
      <c r="K23" s="100">
        <f>IF(SER_hh_fec!K23=0,0,1000000/0.086*SER_hh_fec!K23/SER_hh_num!K23)</f>
        <v>9592.8466995174877</v>
      </c>
      <c r="L23" s="100">
        <f>IF(SER_hh_fec!L23=0,0,1000000/0.086*SER_hh_fec!L23/SER_hh_num!L23)</f>
        <v>9476.552565511487</v>
      </c>
      <c r="M23" s="100">
        <f>IF(SER_hh_fec!M23=0,0,1000000/0.086*SER_hh_fec!M23/SER_hh_num!M23)</f>
        <v>9565.2047756633874</v>
      </c>
      <c r="N23" s="100">
        <f>IF(SER_hh_fec!N23=0,0,1000000/0.086*SER_hh_fec!N23/SER_hh_num!N23)</f>
        <v>9603.4272102496943</v>
      </c>
      <c r="O23" s="100">
        <f>IF(SER_hh_fec!O23=0,0,1000000/0.086*SER_hh_fec!O23/SER_hh_num!O23)</f>
        <v>9605.1769036272981</v>
      </c>
      <c r="P23" s="100">
        <f>IF(SER_hh_fec!P23=0,0,1000000/0.086*SER_hh_fec!P23/SER_hh_num!P23)</f>
        <v>9550.7108917328878</v>
      </c>
      <c r="Q23" s="100">
        <f>IF(SER_hh_fec!Q23=0,0,1000000/0.086*SER_hh_fec!Q23/SER_hh_num!Q23)</f>
        <v>9549.5082305573433</v>
      </c>
    </row>
    <row r="24" spans="1:17" ht="12" customHeight="1" x14ac:dyDescent="0.25">
      <c r="A24" s="88" t="s">
        <v>34</v>
      </c>
      <c r="B24" s="100">
        <f>IF(SER_hh_fec!B24=0,0,1000000/0.086*SER_hh_fec!B24/SER_hh_num!B24)</f>
        <v>0</v>
      </c>
      <c r="C24" s="100">
        <f>IF(SER_hh_fec!C24=0,0,1000000/0.086*SER_hh_fec!C24/SER_hh_num!C24)</f>
        <v>0</v>
      </c>
      <c r="D24" s="100">
        <f>IF(SER_hh_fec!D24=0,0,1000000/0.086*SER_hh_fec!D24/SER_hh_num!D24)</f>
        <v>0</v>
      </c>
      <c r="E24" s="100">
        <f>IF(SER_hh_fec!E24=0,0,1000000/0.086*SER_hh_fec!E24/SER_hh_num!E24)</f>
        <v>0</v>
      </c>
      <c r="F24" s="100">
        <f>IF(SER_hh_fec!F24=0,0,1000000/0.086*SER_hh_fec!F24/SER_hh_num!F24)</f>
        <v>0</v>
      </c>
      <c r="G24" s="100">
        <f>IF(SER_hh_fec!G24=0,0,1000000/0.086*SER_hh_fec!G24/SER_hh_num!G24)</f>
        <v>0</v>
      </c>
      <c r="H24" s="100">
        <f>IF(SER_hh_fec!H24=0,0,1000000/0.086*SER_hh_fec!H24/SER_hh_num!H24)</f>
        <v>0</v>
      </c>
      <c r="I24" s="100">
        <f>IF(SER_hh_fec!I24=0,0,1000000/0.086*SER_hh_fec!I24/SER_hh_num!I24)</f>
        <v>0</v>
      </c>
      <c r="J24" s="100">
        <f>IF(SER_hh_fec!J24=0,0,1000000/0.086*SER_hh_fec!J24/SER_hh_num!J24)</f>
        <v>0</v>
      </c>
      <c r="K24" s="100">
        <f>IF(SER_hh_fec!K24=0,0,1000000/0.086*SER_hh_fec!K24/SER_hh_num!K24)</f>
        <v>0</v>
      </c>
      <c r="L24" s="100">
        <f>IF(SER_hh_fec!L24=0,0,1000000/0.086*SER_hh_fec!L24/SER_hh_num!L24)</f>
        <v>0</v>
      </c>
      <c r="M24" s="100">
        <f>IF(SER_hh_fec!M24=0,0,1000000/0.086*SER_hh_fec!M24/SER_hh_num!M24)</f>
        <v>0</v>
      </c>
      <c r="N24" s="100">
        <f>IF(SER_hh_fec!N24=0,0,1000000/0.086*SER_hh_fec!N24/SER_hh_num!N24)</f>
        <v>0</v>
      </c>
      <c r="O24" s="100">
        <f>IF(SER_hh_fec!O24=0,0,1000000/0.086*SER_hh_fec!O24/SER_hh_num!O24)</f>
        <v>0</v>
      </c>
      <c r="P24" s="100">
        <f>IF(SER_hh_fec!P24=0,0,1000000/0.086*SER_hh_fec!P24/SER_hh_num!P24)</f>
        <v>0</v>
      </c>
      <c r="Q24" s="100">
        <f>IF(SER_hh_fec!Q24=0,0,1000000/0.086*SER_hh_fec!Q24/SER_hh_num!Q24)</f>
        <v>0</v>
      </c>
    </row>
    <row r="25" spans="1:17" ht="12" customHeight="1" x14ac:dyDescent="0.25">
      <c r="A25" s="88" t="s">
        <v>42</v>
      </c>
      <c r="B25" s="100">
        <f>IF(SER_hh_fec!B25=0,0,1000000/0.086*SER_hh_fec!B25/SER_hh_num!B25)</f>
        <v>0</v>
      </c>
      <c r="C25" s="100">
        <f>IF(SER_hh_fec!C25=0,0,1000000/0.086*SER_hh_fec!C25/SER_hh_num!C25)</f>
        <v>0</v>
      </c>
      <c r="D25" s="100">
        <f>IF(SER_hh_fec!D25=0,0,1000000/0.086*SER_hh_fec!D25/SER_hh_num!D25)</f>
        <v>0</v>
      </c>
      <c r="E25" s="100">
        <f>IF(SER_hh_fec!E25=0,0,1000000/0.086*SER_hh_fec!E25/SER_hh_num!E25)</f>
        <v>7630.3633416024913</v>
      </c>
      <c r="F25" s="100">
        <f>IF(SER_hh_fec!F25=0,0,1000000/0.086*SER_hh_fec!F25/SER_hh_num!F25)</f>
        <v>7609.5796007778645</v>
      </c>
      <c r="G25" s="100">
        <f>IF(SER_hh_fec!G25=0,0,1000000/0.086*SER_hh_fec!G25/SER_hh_num!G25)</f>
        <v>7564.9229084363878</v>
      </c>
      <c r="H25" s="100">
        <f>IF(SER_hh_fec!H25=0,0,1000000/0.086*SER_hh_fec!H25/SER_hh_num!H25)</f>
        <v>7335.4468718465641</v>
      </c>
      <c r="I25" s="100">
        <f>IF(SER_hh_fec!I25=0,0,1000000/0.086*SER_hh_fec!I25/SER_hh_num!I25)</f>
        <v>7512.9294837778625</v>
      </c>
      <c r="J25" s="100">
        <f>IF(SER_hh_fec!J25=0,0,1000000/0.086*SER_hh_fec!J25/SER_hh_num!J25)</f>
        <v>7497.0528527036122</v>
      </c>
      <c r="K25" s="100">
        <f>IF(SER_hh_fec!K25=0,0,1000000/0.086*SER_hh_fec!K25/SER_hh_num!K25)</f>
        <v>7509.9600774354067</v>
      </c>
      <c r="L25" s="100">
        <f>IF(SER_hh_fec!L25=0,0,1000000/0.086*SER_hh_fec!L25/SER_hh_num!L25)</f>
        <v>7462.7851453403009</v>
      </c>
      <c r="M25" s="100">
        <f>IF(SER_hh_fec!M25=0,0,1000000/0.086*SER_hh_fec!M25/SER_hh_num!M25)</f>
        <v>7532.7693220199681</v>
      </c>
      <c r="N25" s="100">
        <f>IF(SER_hh_fec!N25=0,0,1000000/0.086*SER_hh_fec!N25/SER_hh_num!N25)</f>
        <v>7564.4738267840266</v>
      </c>
      <c r="O25" s="100">
        <f>IF(SER_hh_fec!O25=0,0,1000000/0.086*SER_hh_fec!O25/SER_hh_num!O25)</f>
        <v>7567.8745891381141</v>
      </c>
      <c r="P25" s="100">
        <f>IF(SER_hh_fec!P25=0,0,1000000/0.086*SER_hh_fec!P25/SER_hh_num!P25)</f>
        <v>7527.3438005582475</v>
      </c>
      <c r="Q25" s="100">
        <f>IF(SER_hh_fec!Q25=0,0,1000000/0.086*SER_hh_fec!Q25/SER_hh_num!Q25)</f>
        <v>7530.242433484108</v>
      </c>
    </row>
    <row r="26" spans="1:17" ht="12" customHeight="1" x14ac:dyDescent="0.25">
      <c r="A26" s="88" t="s">
        <v>30</v>
      </c>
      <c r="B26" s="22">
        <f>IF(SER_hh_fec!B26=0,0,1000000/0.086*SER_hh_fec!B26/SER_hh_num!B26)</f>
        <v>7945.1697789311565</v>
      </c>
      <c r="C26" s="22">
        <f>IF(SER_hh_fec!C26=0,0,1000000/0.086*SER_hh_fec!C26/SER_hh_num!C26)</f>
        <v>7918.2782065160482</v>
      </c>
      <c r="D26" s="22">
        <f>IF(SER_hh_fec!D26=0,0,1000000/0.086*SER_hh_fec!D26/SER_hh_num!D26)</f>
        <v>7876.8867399945711</v>
      </c>
      <c r="E26" s="22">
        <f>IF(SER_hh_fec!E26=0,0,1000000/0.086*SER_hh_fec!E26/SER_hh_num!E26)</f>
        <v>7893.1394105648033</v>
      </c>
      <c r="F26" s="22">
        <f>IF(SER_hh_fec!F26=0,0,1000000/0.086*SER_hh_fec!F26/SER_hh_num!F26)</f>
        <v>7871.4328658432987</v>
      </c>
      <c r="G26" s="22">
        <f>IF(SER_hh_fec!G26=0,0,1000000/0.086*SER_hh_fec!G26/SER_hh_num!G26)</f>
        <v>7735.886314133847</v>
      </c>
      <c r="H26" s="22">
        <f>IF(SER_hh_fec!H26=0,0,1000000/0.086*SER_hh_fec!H26/SER_hh_num!H26)</f>
        <v>8015.6708191778207</v>
      </c>
      <c r="I26" s="22">
        <f>IF(SER_hh_fec!I26=0,0,1000000/0.086*SER_hh_fec!I26/SER_hh_num!I26)</f>
        <v>7781.580623370226</v>
      </c>
      <c r="J26" s="22">
        <f>IF(SER_hh_fec!J26=0,0,1000000/0.086*SER_hh_fec!J26/SER_hh_num!J26)</f>
        <v>7755.6969714322222</v>
      </c>
      <c r="K26" s="22">
        <f>IF(SER_hh_fec!K26=0,0,1000000/0.086*SER_hh_fec!K26/SER_hh_num!K26)</f>
        <v>7845.1477694661444</v>
      </c>
      <c r="L26" s="22">
        <f>IF(SER_hh_fec!L26=0,0,1000000/0.086*SER_hh_fec!L26/SER_hh_num!L26)</f>
        <v>7736.0593064119794</v>
      </c>
      <c r="M26" s="22">
        <f>IF(SER_hh_fec!M26=0,0,1000000/0.086*SER_hh_fec!M26/SER_hh_num!M26)</f>
        <v>7827.8867646069357</v>
      </c>
      <c r="N26" s="22">
        <f>IF(SER_hh_fec!N26=0,0,1000000/0.086*SER_hh_fec!N26/SER_hh_num!N26)</f>
        <v>7899.0707872211706</v>
      </c>
      <c r="O26" s="22">
        <f>IF(SER_hh_fec!O26=0,0,1000000/0.086*SER_hh_fec!O26/SER_hh_num!O26)</f>
        <v>7924.073136964822</v>
      </c>
      <c r="P26" s="22">
        <f>IF(SER_hh_fec!P26=0,0,1000000/0.086*SER_hh_fec!P26/SER_hh_num!P26)</f>
        <v>7961.5541837596238</v>
      </c>
      <c r="Q26" s="22">
        <f>IF(SER_hh_fec!Q26=0,0,1000000/0.086*SER_hh_fec!Q26/SER_hh_num!Q26)</f>
        <v>8018.9407512008129</v>
      </c>
    </row>
    <row r="27" spans="1:17" ht="12" customHeight="1" x14ac:dyDescent="0.25">
      <c r="A27" s="93" t="s">
        <v>114</v>
      </c>
      <c r="B27" s="116">
        <f>IF(SER_hh_fec!B27=0,0,1000000/0.086*SER_hh_fec!B27/SER_hh_num!B19)</f>
        <v>44.915021377537528</v>
      </c>
      <c r="C27" s="116">
        <f>IF(SER_hh_fec!C27=0,0,1000000/0.086*SER_hh_fec!C27/SER_hh_num!C19)</f>
        <v>43.621840734998145</v>
      </c>
      <c r="D27" s="116">
        <f>IF(SER_hh_fec!D27=0,0,1000000/0.086*SER_hh_fec!D27/SER_hh_num!D19)</f>
        <v>47.97279681605437</v>
      </c>
      <c r="E27" s="116">
        <f>IF(SER_hh_fec!E27=0,0,1000000/0.086*SER_hh_fec!E27/SER_hh_num!E19)</f>
        <v>44.347256762340137</v>
      </c>
      <c r="F27" s="116">
        <f>IF(SER_hh_fec!F27=0,0,1000000/0.086*SER_hh_fec!F27/SER_hh_num!F19)</f>
        <v>46.870463119364985</v>
      </c>
      <c r="G27" s="116">
        <f>IF(SER_hh_fec!G27=0,0,1000000/0.086*SER_hh_fec!G27/SER_hh_num!G19)</f>
        <v>59.493307733220782</v>
      </c>
      <c r="H27" s="116">
        <f>IF(SER_hh_fec!H27=0,0,1000000/0.086*SER_hh_fec!H27/SER_hh_num!H19)</f>
        <v>60.660255285005888</v>
      </c>
      <c r="I27" s="116">
        <f>IF(SER_hh_fec!I27=0,0,1000000/0.086*SER_hh_fec!I27/SER_hh_num!I19)</f>
        <v>74.620868801883617</v>
      </c>
      <c r="J27" s="116">
        <f>IF(SER_hh_fec!J27=0,0,1000000/0.086*SER_hh_fec!J27/SER_hh_num!J19)</f>
        <v>70.60191443730686</v>
      </c>
      <c r="K27" s="116">
        <f>IF(SER_hh_fec!K27=0,0,1000000/0.086*SER_hh_fec!K27/SER_hh_num!K19)</f>
        <v>83.023416414715086</v>
      </c>
      <c r="L27" s="116">
        <f>IF(SER_hh_fec!L27=0,0,1000000/0.086*SER_hh_fec!L27/SER_hh_num!L19)</f>
        <v>95.966579786869289</v>
      </c>
      <c r="M27" s="116">
        <f>IF(SER_hh_fec!M27=0,0,1000000/0.086*SER_hh_fec!M27/SER_hh_num!M19)</f>
        <v>91.464502222332612</v>
      </c>
      <c r="N27" s="116">
        <f>IF(SER_hh_fec!N27=0,0,1000000/0.086*SER_hh_fec!N27/SER_hh_num!N19)</f>
        <v>102.3305913720362</v>
      </c>
      <c r="O27" s="116">
        <f>IF(SER_hh_fec!O27=0,0,1000000/0.086*SER_hh_fec!O27/SER_hh_num!O19)</f>
        <v>106.98598098029802</v>
      </c>
      <c r="P27" s="116">
        <f>IF(SER_hh_fec!P27=0,0,1000000/0.086*SER_hh_fec!P27/SER_hh_num!P19)</f>
        <v>99.708643101557684</v>
      </c>
      <c r="Q27" s="116">
        <f>IF(SER_hh_fec!Q27=0,0,1000000/0.086*SER_hh_fec!Q27/SER_hh_num!Q19)</f>
        <v>106.15981948824141</v>
      </c>
    </row>
    <row r="28" spans="1:17" ht="12" customHeight="1" x14ac:dyDescent="0.25">
      <c r="A28" s="91" t="s">
        <v>113</v>
      </c>
      <c r="B28" s="117">
        <f>IF(SER_hh_fec!B27=0,0,1000000/0.086*SER_hh_fec!B27/SER_hh_num!B27)</f>
        <v>2087.1397018362522</v>
      </c>
      <c r="C28" s="117">
        <f>IF(SER_hh_fec!C27=0,0,1000000/0.086*SER_hh_fec!C27/SER_hh_num!C27)</f>
        <v>1972.9763542608703</v>
      </c>
      <c r="D28" s="117">
        <f>IF(SER_hh_fec!D27=0,0,1000000/0.086*SER_hh_fec!D27/SER_hh_num!D27)</f>
        <v>2166.3461025108118</v>
      </c>
      <c r="E28" s="117">
        <f>IF(SER_hh_fec!E27=0,0,1000000/0.086*SER_hh_fec!E27/SER_hh_num!E27)</f>
        <v>1994.3780621018918</v>
      </c>
      <c r="F28" s="117">
        <f>IF(SER_hh_fec!F27=0,0,1000000/0.086*SER_hh_fec!F27/SER_hh_num!F27)</f>
        <v>2006.210077567222</v>
      </c>
      <c r="G28" s="117">
        <f>IF(SER_hh_fec!G27=0,0,1000000/0.086*SER_hh_fec!G27/SER_hh_num!G27)</f>
        <v>2002.1144901576504</v>
      </c>
      <c r="H28" s="117">
        <f>IF(SER_hh_fec!H27=0,0,1000000/0.086*SER_hh_fec!H27/SER_hh_num!H27)</f>
        <v>2033.5519929313004</v>
      </c>
      <c r="I28" s="117">
        <f>IF(SER_hh_fec!I27=0,0,1000000/0.086*SER_hh_fec!I27/SER_hh_num!I27)</f>
        <v>2045.3420127820743</v>
      </c>
      <c r="J28" s="117">
        <f>IF(SER_hh_fec!J27=0,0,1000000/0.086*SER_hh_fec!J27/SER_hh_num!J27)</f>
        <v>1894.8934298023353</v>
      </c>
      <c r="K28" s="117">
        <f>IF(SER_hh_fec!K27=0,0,1000000/0.086*SER_hh_fec!K27/SER_hh_num!K27)</f>
        <v>2088.6700218102287</v>
      </c>
      <c r="L28" s="117">
        <f>IF(SER_hh_fec!L27=0,0,1000000/0.086*SER_hh_fec!L27/SER_hh_num!L27)</f>
        <v>2083.4473148107081</v>
      </c>
      <c r="M28" s="117">
        <f>IF(SER_hh_fec!M27=0,0,1000000/0.086*SER_hh_fec!M27/SER_hh_num!M27)</f>
        <v>1967.9774174322745</v>
      </c>
      <c r="N28" s="117">
        <f>IF(SER_hh_fec!N27=0,0,1000000/0.086*SER_hh_fec!N27/SER_hh_num!N27)</f>
        <v>2181.8734963346733</v>
      </c>
      <c r="O28" s="117">
        <f>IF(SER_hh_fec!O27=0,0,1000000/0.086*SER_hh_fec!O27/SER_hh_num!O27)</f>
        <v>2246.7497856031418</v>
      </c>
      <c r="P28" s="117">
        <f>IF(SER_hh_fec!P27=0,0,1000000/0.086*SER_hh_fec!P27/SER_hh_num!P27)</f>
        <v>2027.2124025175774</v>
      </c>
      <c r="Q28" s="117">
        <f>IF(SER_hh_fec!Q27=0,0,1000000/0.086*SER_hh_fec!Q27/SER_hh_num!Q27)</f>
        <v>2113.185102713413</v>
      </c>
    </row>
    <row r="29" spans="1:17" ht="12.95" customHeight="1" x14ac:dyDescent="0.25">
      <c r="A29" s="90" t="s">
        <v>46</v>
      </c>
      <c r="B29" s="101">
        <f>IF(SER_hh_fec!B29=0,0,1000000/0.086*SER_hh_fec!B29/SER_hh_num!B29)</f>
        <v>11920.051257532601</v>
      </c>
      <c r="C29" s="101">
        <f>IF(SER_hh_fec!C29=0,0,1000000/0.086*SER_hh_fec!C29/SER_hh_num!C29)</f>
        <v>11831.428429492618</v>
      </c>
      <c r="D29" s="101">
        <f>IF(SER_hh_fec!D29=0,0,1000000/0.086*SER_hh_fec!D29/SER_hh_num!D29)</f>
        <v>11716.102505849984</v>
      </c>
      <c r="E29" s="101">
        <f>IF(SER_hh_fec!E29=0,0,1000000/0.086*SER_hh_fec!E29/SER_hh_num!E29)</f>
        <v>11838.148738358703</v>
      </c>
      <c r="F29" s="101">
        <f>IF(SER_hh_fec!F29=0,0,1000000/0.086*SER_hh_fec!F29/SER_hh_num!F29)</f>
        <v>11713.163373305919</v>
      </c>
      <c r="G29" s="101">
        <f>IF(SER_hh_fec!G29=0,0,1000000/0.086*SER_hh_fec!G29/SER_hh_num!G29)</f>
        <v>11706.993005426257</v>
      </c>
      <c r="H29" s="101">
        <f>IF(SER_hh_fec!H29=0,0,1000000/0.086*SER_hh_fec!H29/SER_hh_num!H29)</f>
        <v>11437.842489909885</v>
      </c>
      <c r="I29" s="101">
        <f>IF(SER_hh_fec!I29=0,0,1000000/0.086*SER_hh_fec!I29/SER_hh_num!I29)</f>
        <v>11412.81820506415</v>
      </c>
      <c r="J29" s="101">
        <f>IF(SER_hh_fec!J29=0,0,1000000/0.086*SER_hh_fec!J29/SER_hh_num!J29)</f>
        <v>11435.098126314228</v>
      </c>
      <c r="K29" s="101">
        <f>IF(SER_hh_fec!K29=0,0,1000000/0.086*SER_hh_fec!K29/SER_hh_num!K29)</f>
        <v>11364.925280036879</v>
      </c>
      <c r="L29" s="101">
        <f>IF(SER_hh_fec!L29=0,0,1000000/0.086*SER_hh_fec!L29/SER_hh_num!L29)</f>
        <v>11348.785606017376</v>
      </c>
      <c r="M29" s="101">
        <f>IF(SER_hh_fec!M29=0,0,1000000/0.086*SER_hh_fec!M29/SER_hh_num!M29)</f>
        <v>11333.990103453927</v>
      </c>
      <c r="N29" s="101">
        <f>IF(SER_hh_fec!N29=0,0,1000000/0.086*SER_hh_fec!N29/SER_hh_num!N29)</f>
        <v>11411.006325420334</v>
      </c>
      <c r="O29" s="101">
        <f>IF(SER_hh_fec!O29=0,0,1000000/0.086*SER_hh_fec!O29/SER_hh_num!O29)</f>
        <v>11648.712227721706</v>
      </c>
      <c r="P29" s="101">
        <f>IF(SER_hh_fec!P29=0,0,1000000/0.086*SER_hh_fec!P29/SER_hh_num!P29)</f>
        <v>11611.977347748754</v>
      </c>
      <c r="Q29" s="101">
        <f>IF(SER_hh_fec!Q29=0,0,1000000/0.086*SER_hh_fec!Q29/SER_hh_num!Q29)</f>
        <v>11550.229978689011</v>
      </c>
    </row>
    <row r="30" spans="1:17" ht="12" customHeight="1" x14ac:dyDescent="0.25">
      <c r="A30" s="88" t="s">
        <v>66</v>
      </c>
      <c r="B30" s="100">
        <f>IF(SER_hh_fec!B30=0,0,1000000/0.086*SER_hh_fec!B30/SER_hh_num!B30)</f>
        <v>14626.317703659275</v>
      </c>
      <c r="C30" s="100">
        <f>IF(SER_hh_fec!C30=0,0,1000000/0.086*SER_hh_fec!C30/SER_hh_num!C30)</f>
        <v>14541.790724919934</v>
      </c>
      <c r="D30" s="100">
        <f>IF(SER_hh_fec!D30=0,0,1000000/0.086*SER_hh_fec!D30/SER_hh_num!D30)</f>
        <v>14455.060428029778</v>
      </c>
      <c r="E30" s="100">
        <f>IF(SER_hh_fec!E30=0,0,1000000/0.086*SER_hh_fec!E30/SER_hh_num!E30)</f>
        <v>15774.958808148918</v>
      </c>
      <c r="F30" s="100">
        <f>IF(SER_hh_fec!F30=0,0,1000000/0.086*SER_hh_fec!F30/SER_hh_num!F30)</f>
        <v>13065.73082800977</v>
      </c>
      <c r="G30" s="100">
        <f>IF(SER_hh_fec!G30=0,0,1000000/0.086*SER_hh_fec!G30/SER_hh_num!G30)</f>
        <v>19841.700372624884</v>
      </c>
      <c r="H30" s="100">
        <f>IF(SER_hh_fec!H30=0,0,1000000/0.086*SER_hh_fec!H30/SER_hh_num!H30)</f>
        <v>13939.656375240846</v>
      </c>
      <c r="I30" s="100">
        <f>IF(SER_hh_fec!I30=0,0,1000000/0.086*SER_hh_fec!I30/SER_hh_num!I30)</f>
        <v>12971.095705435428</v>
      </c>
      <c r="J30" s="100">
        <f>IF(SER_hh_fec!J30=0,0,1000000/0.086*SER_hh_fec!J30/SER_hh_num!J30)</f>
        <v>15039.544076221651</v>
      </c>
      <c r="K30" s="100">
        <f>IF(SER_hh_fec!K30=0,0,1000000/0.086*SER_hh_fec!K30/SER_hh_num!K30)</f>
        <v>14081.544930571683</v>
      </c>
      <c r="L30" s="100">
        <f>IF(SER_hh_fec!L30=0,0,1000000/0.086*SER_hh_fec!L30/SER_hh_num!L30)</f>
        <v>14157.91479253165</v>
      </c>
      <c r="M30" s="100">
        <f>IF(SER_hh_fec!M30=0,0,1000000/0.086*SER_hh_fec!M30/SER_hh_num!M30)</f>
        <v>14130.076685187496</v>
      </c>
      <c r="N30" s="100">
        <f>IF(SER_hh_fec!N30=0,0,1000000/0.086*SER_hh_fec!N30/SER_hh_num!N30)</f>
        <v>14160.266256659708</v>
      </c>
      <c r="O30" s="100">
        <f>IF(SER_hh_fec!O30=0,0,1000000/0.086*SER_hh_fec!O30/SER_hh_num!O30)</f>
        <v>17210.159396788982</v>
      </c>
      <c r="P30" s="100">
        <f>IF(SER_hh_fec!P30=0,0,1000000/0.086*SER_hh_fec!P30/SER_hh_num!P30)</f>
        <v>14076.93642261455</v>
      </c>
      <c r="Q30" s="100">
        <f>IF(SER_hh_fec!Q30=0,0,1000000/0.086*SER_hh_fec!Q30/SER_hh_num!Q30)</f>
        <v>14006.955717526289</v>
      </c>
    </row>
    <row r="31" spans="1:17" ht="12" customHeight="1" x14ac:dyDescent="0.25">
      <c r="A31" s="88" t="s">
        <v>98</v>
      </c>
      <c r="B31" s="100">
        <f>IF(SER_hh_fec!B31=0,0,1000000/0.086*SER_hh_fec!B31/SER_hh_num!B31)</f>
        <v>13581.580724826472</v>
      </c>
      <c r="C31" s="100">
        <f>IF(SER_hh_fec!C31=0,0,1000000/0.086*SER_hh_fec!C31/SER_hh_num!C31)</f>
        <v>13503.091387425655</v>
      </c>
      <c r="D31" s="100">
        <f>IF(SER_hh_fec!D31=0,0,1000000/0.086*SER_hh_fec!D31/SER_hh_num!D31)</f>
        <v>13496.501482907299</v>
      </c>
      <c r="E31" s="100">
        <f>IF(SER_hh_fec!E31=0,0,1000000/0.086*SER_hh_fec!E31/SER_hh_num!E31)</f>
        <v>13216.341852606471</v>
      </c>
      <c r="F31" s="100">
        <f>IF(SER_hh_fec!F31=0,0,1000000/0.086*SER_hh_fec!F31/SER_hh_num!F31)</f>
        <v>13266.578196945129</v>
      </c>
      <c r="G31" s="100">
        <f>IF(SER_hh_fec!G31=0,0,1000000/0.086*SER_hh_fec!G31/SER_hh_num!G31)</f>
        <v>12810.26819844869</v>
      </c>
      <c r="H31" s="100">
        <f>IF(SER_hh_fec!H31=0,0,1000000/0.086*SER_hh_fec!H31/SER_hh_num!H31)</f>
        <v>12958.394367203242</v>
      </c>
      <c r="I31" s="100">
        <f>IF(SER_hh_fec!I31=0,0,1000000/0.086*SER_hh_fec!I31/SER_hh_num!I31)</f>
        <v>13005.389542582434</v>
      </c>
      <c r="J31" s="100">
        <f>IF(SER_hh_fec!J31=0,0,1000000/0.086*SER_hh_fec!J31/SER_hh_num!J31)</f>
        <v>13222.867440127124</v>
      </c>
      <c r="K31" s="100">
        <f>IF(SER_hh_fec!K31=0,0,1000000/0.086*SER_hh_fec!K31/SER_hh_num!K31)</f>
        <v>13075.720292673714</v>
      </c>
      <c r="L31" s="100">
        <f>IF(SER_hh_fec!L31=0,0,1000000/0.086*SER_hh_fec!L31/SER_hh_num!L31)</f>
        <v>13146.635164493682</v>
      </c>
      <c r="M31" s="100">
        <f>IF(SER_hh_fec!M31=0,0,1000000/0.086*SER_hh_fec!M31/SER_hh_num!M31)</f>
        <v>13114.368810031589</v>
      </c>
      <c r="N31" s="100">
        <f>IF(SER_hh_fec!N31=0,0,1000000/0.086*SER_hh_fec!N31/SER_hh_num!N31)</f>
        <v>13134.8381203968</v>
      </c>
      <c r="O31" s="100">
        <f>IF(SER_hh_fec!O31=0,0,1000000/0.086*SER_hh_fec!O31/SER_hh_num!O31)</f>
        <v>13265.06496535019</v>
      </c>
      <c r="P31" s="100">
        <f>IF(SER_hh_fec!P31=0,0,1000000/0.086*SER_hh_fec!P31/SER_hh_num!P31)</f>
        <v>13037.857166705136</v>
      </c>
      <c r="Q31" s="100">
        <f>IF(SER_hh_fec!Q31=0,0,1000000/0.086*SER_hh_fec!Q31/SER_hh_num!Q31)</f>
        <v>12962.027190080651</v>
      </c>
    </row>
    <row r="32" spans="1:17" ht="12" customHeight="1" x14ac:dyDescent="0.25">
      <c r="A32" s="88" t="s">
        <v>34</v>
      </c>
      <c r="B32" s="100">
        <f>IF(SER_hh_fec!B32=0,0,1000000/0.086*SER_hh_fec!B32/SER_hh_num!B32)</f>
        <v>0</v>
      </c>
      <c r="C32" s="100">
        <f>IF(SER_hh_fec!C32=0,0,1000000/0.086*SER_hh_fec!C32/SER_hh_num!C32)</f>
        <v>0</v>
      </c>
      <c r="D32" s="100">
        <f>IF(SER_hh_fec!D32=0,0,1000000/0.086*SER_hh_fec!D32/SER_hh_num!D32)</f>
        <v>0</v>
      </c>
      <c r="E32" s="100">
        <f>IF(SER_hh_fec!E32=0,0,1000000/0.086*SER_hh_fec!E32/SER_hh_num!E32)</f>
        <v>0</v>
      </c>
      <c r="F32" s="100">
        <f>IF(SER_hh_fec!F32=0,0,1000000/0.086*SER_hh_fec!F32/SER_hh_num!F32)</f>
        <v>0</v>
      </c>
      <c r="G32" s="100">
        <f>IF(SER_hh_fec!G32=0,0,1000000/0.086*SER_hh_fec!G32/SER_hh_num!G32)</f>
        <v>0</v>
      </c>
      <c r="H32" s="100">
        <f>IF(SER_hh_fec!H32=0,0,1000000/0.086*SER_hh_fec!H32/SER_hh_num!H32)</f>
        <v>0</v>
      </c>
      <c r="I32" s="100">
        <f>IF(SER_hh_fec!I32=0,0,1000000/0.086*SER_hh_fec!I32/SER_hh_num!I32)</f>
        <v>0</v>
      </c>
      <c r="J32" s="100">
        <f>IF(SER_hh_fec!J32=0,0,1000000/0.086*SER_hh_fec!J32/SER_hh_num!J32)</f>
        <v>0</v>
      </c>
      <c r="K32" s="100">
        <f>IF(SER_hh_fec!K32=0,0,1000000/0.086*SER_hh_fec!K32/SER_hh_num!K32)</f>
        <v>0</v>
      </c>
      <c r="L32" s="100">
        <f>IF(SER_hh_fec!L32=0,0,1000000/0.086*SER_hh_fec!L32/SER_hh_num!L32)</f>
        <v>0</v>
      </c>
      <c r="M32" s="100">
        <f>IF(SER_hh_fec!M32=0,0,1000000/0.086*SER_hh_fec!M32/SER_hh_num!M32)</f>
        <v>0</v>
      </c>
      <c r="N32" s="100">
        <f>IF(SER_hh_fec!N32=0,0,1000000/0.086*SER_hh_fec!N32/SER_hh_num!N32)</f>
        <v>0</v>
      </c>
      <c r="O32" s="100">
        <f>IF(SER_hh_fec!O32=0,0,1000000/0.086*SER_hh_fec!O32/SER_hh_num!O32)</f>
        <v>0</v>
      </c>
      <c r="P32" s="100">
        <f>IF(SER_hh_fec!P32=0,0,1000000/0.086*SER_hh_fec!P32/SER_hh_num!P32)</f>
        <v>0</v>
      </c>
      <c r="Q32" s="100">
        <f>IF(SER_hh_fec!Q32=0,0,1000000/0.086*SER_hh_fec!Q32/SER_hh_num!Q32)</f>
        <v>0</v>
      </c>
    </row>
    <row r="33" spans="1:17" ht="12" customHeight="1" x14ac:dyDescent="0.25">
      <c r="A33" s="49" t="s">
        <v>30</v>
      </c>
      <c r="B33" s="18">
        <f>IF(SER_hh_fec!B33=0,0,1000000/0.086*SER_hh_fec!B33/SER_hh_num!B33)</f>
        <v>9959.8613642651926</v>
      </c>
      <c r="C33" s="18">
        <f>IF(SER_hh_fec!C33=0,0,1000000/0.086*SER_hh_fec!C33/SER_hh_num!C33)</f>
        <v>9899.3731925372558</v>
      </c>
      <c r="D33" s="18">
        <f>IF(SER_hh_fec!D33=0,0,1000000/0.086*SER_hh_fec!D33/SER_hh_num!D33)</f>
        <v>9788.4605353685401</v>
      </c>
      <c r="E33" s="18">
        <f>IF(SER_hh_fec!E33=0,0,1000000/0.086*SER_hh_fec!E33/SER_hh_num!E33)</f>
        <v>9885.476291592111</v>
      </c>
      <c r="F33" s="18">
        <f>IF(SER_hh_fec!F33=0,0,1000000/0.086*SER_hh_fec!F33/SER_hh_num!F33)</f>
        <v>9872.1882331755151</v>
      </c>
      <c r="G33" s="18">
        <f>IF(SER_hh_fec!G33=0,0,1000000/0.086*SER_hh_fec!G33/SER_hh_num!G33)</f>
        <v>9415.8667478153639</v>
      </c>
      <c r="H33" s="18">
        <f>IF(SER_hh_fec!H33=0,0,1000000/0.086*SER_hh_fec!H33/SER_hh_num!H33)</f>
        <v>9755.4372449053371</v>
      </c>
      <c r="I33" s="18">
        <f>IF(SER_hh_fec!I33=0,0,1000000/0.086*SER_hh_fec!I33/SER_hh_num!I33)</f>
        <v>9867.0659293989302</v>
      </c>
      <c r="J33" s="18">
        <f>IF(SER_hh_fec!J33=0,0,1000000/0.086*SER_hh_fec!J33/SER_hh_num!J33)</f>
        <v>9531.3166135997853</v>
      </c>
      <c r="K33" s="18">
        <f>IF(SER_hh_fec!K33=0,0,1000000/0.086*SER_hh_fec!K33/SER_hh_num!K33)</f>
        <v>9614.0935658981525</v>
      </c>
      <c r="L33" s="18">
        <f>IF(SER_hh_fec!L33=0,0,1000000/0.086*SER_hh_fec!L33/SER_hh_num!L33)</f>
        <v>9687.5309557604414</v>
      </c>
      <c r="M33" s="18">
        <f>IF(SER_hh_fec!M33=0,0,1000000/0.086*SER_hh_fec!M33/SER_hh_num!M33)</f>
        <v>9704.4960227359352</v>
      </c>
      <c r="N33" s="18">
        <f>IF(SER_hh_fec!N33=0,0,1000000/0.086*SER_hh_fec!N33/SER_hh_num!N33)</f>
        <v>9798.58355988732</v>
      </c>
      <c r="O33" s="18">
        <f>IF(SER_hh_fec!O33=0,0,1000000/0.086*SER_hh_fec!O33/SER_hh_num!O33)</f>
        <v>9713.0528457922737</v>
      </c>
      <c r="P33" s="18">
        <f>IF(SER_hh_fec!P33=0,0,1000000/0.086*SER_hh_fec!P33/SER_hh_num!P33)</f>
        <v>9922.8641406480347</v>
      </c>
      <c r="Q33" s="18">
        <f>IF(SER_hh_fec!Q33=0,0,1000000/0.086*SER_hh_fec!Q33/SER_hh_num!Q33)</f>
        <v>9971.9402430280497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36</vt:i4>
      </vt:variant>
      <vt:variant>
        <vt:lpstr>Named Ranges</vt:lpstr>
      </vt:variant>
      <vt:variant>
        <vt:i4>35</vt:i4>
      </vt:variant>
    </vt:vector>
  </HeadingPairs>
  <TitlesOfParts>
    <vt:vector size="71" baseType="lpstr">
      <vt:lpstr>cover</vt:lpstr>
      <vt:lpstr>index</vt:lpstr>
      <vt:lpstr>SER_summary</vt:lpstr>
      <vt:lpstr>SER_hh_num</vt:lpstr>
      <vt:lpstr>SER_hh_fec</vt:lpstr>
      <vt:lpstr>SER_hh_tes</vt:lpstr>
      <vt:lpstr>SER_hh_eff</vt:lpstr>
      <vt:lpstr>SER_hh_emi</vt:lpstr>
      <vt:lpstr>SER_hh_fech</vt:lpstr>
      <vt:lpstr>SER_hh_tesh</vt:lpstr>
      <vt:lpstr>SER_hh_emih</vt:lpstr>
      <vt:lpstr>SER_hh_fecs</vt:lpstr>
      <vt:lpstr>SER_hh_tess</vt:lpstr>
      <vt:lpstr>SER_hh_emis</vt:lpstr>
      <vt:lpstr>SER_hh_num_in</vt:lpstr>
      <vt:lpstr>SER_hh_fec_in</vt:lpstr>
      <vt:lpstr>SER_hh_tes_in</vt:lpstr>
      <vt:lpstr>SER_hh_eff_in</vt:lpstr>
      <vt:lpstr>SER_hh_emi_in</vt:lpstr>
      <vt:lpstr>SER_hh_fech_in</vt:lpstr>
      <vt:lpstr>SER_hh_tesh_in</vt:lpstr>
      <vt:lpstr>SER_hh_emih_in</vt:lpstr>
      <vt:lpstr>SER_hh_fecs_in</vt:lpstr>
      <vt:lpstr>SER_hh_tess_in</vt:lpstr>
      <vt:lpstr>SER_hh_emis_in</vt:lpstr>
      <vt:lpstr>SER_se-appl</vt:lpstr>
      <vt:lpstr>SER_VE</vt:lpstr>
      <vt:lpstr>SER_SL</vt:lpstr>
      <vt:lpstr>SER_BL</vt:lpstr>
      <vt:lpstr>SER_CR</vt:lpstr>
      <vt:lpstr>SER_BT</vt:lpstr>
      <vt:lpstr>SER_IT</vt:lpstr>
      <vt:lpstr>AGR</vt:lpstr>
      <vt:lpstr>AGR_fec</vt:lpstr>
      <vt:lpstr>AGR_ued</vt:lpstr>
      <vt:lpstr>AGR_emi</vt:lpstr>
      <vt:lpstr>AGR!Print_Area</vt:lpstr>
      <vt:lpstr>AGR!Print_Titles</vt:lpstr>
      <vt:lpstr>AGR_emi!Print_Titles</vt:lpstr>
      <vt:lpstr>AGR_fec!Print_Titles</vt:lpstr>
      <vt:lpstr>AGR_ued!Print_Titles</vt:lpstr>
      <vt:lpstr>SER_BL!Print_Titles</vt:lpstr>
      <vt:lpstr>SER_BT!Print_Titles</vt:lpstr>
      <vt:lpstr>SER_CR!Print_Titles</vt:lpstr>
      <vt:lpstr>SER_hh_eff!Print_Titles</vt:lpstr>
      <vt:lpstr>SER_hh_eff_in!Print_Titles</vt:lpstr>
      <vt:lpstr>SER_hh_emi!Print_Titles</vt:lpstr>
      <vt:lpstr>SER_hh_emi_in!Print_Titles</vt:lpstr>
      <vt:lpstr>SER_hh_emih!Print_Titles</vt:lpstr>
      <vt:lpstr>SER_hh_emih_in!Print_Titles</vt:lpstr>
      <vt:lpstr>SER_hh_emis!Print_Titles</vt:lpstr>
      <vt:lpstr>SER_hh_emis_in!Print_Titles</vt:lpstr>
      <vt:lpstr>SER_hh_fec!Print_Titles</vt:lpstr>
      <vt:lpstr>SER_hh_fec_in!Print_Titles</vt:lpstr>
      <vt:lpstr>SER_hh_fech!Print_Titles</vt:lpstr>
      <vt:lpstr>SER_hh_fech_in!Print_Titles</vt:lpstr>
      <vt:lpstr>SER_hh_fecs!Print_Titles</vt:lpstr>
      <vt:lpstr>SER_hh_fecs_in!Print_Titles</vt:lpstr>
      <vt:lpstr>SER_hh_num!Print_Titles</vt:lpstr>
      <vt:lpstr>SER_hh_num_in!Print_Titles</vt:lpstr>
      <vt:lpstr>SER_hh_tes!Print_Titles</vt:lpstr>
      <vt:lpstr>SER_hh_tes_in!Print_Titles</vt:lpstr>
      <vt:lpstr>SER_hh_tesh!Print_Titles</vt:lpstr>
      <vt:lpstr>SER_hh_tesh_in!Print_Titles</vt:lpstr>
      <vt:lpstr>SER_hh_tess!Print_Titles</vt:lpstr>
      <vt:lpstr>SER_hh_tess_in!Print_Titles</vt:lpstr>
      <vt:lpstr>SER_IT!Print_Titles</vt:lpstr>
      <vt:lpstr>'SER_se-appl'!Print_Titles</vt:lpstr>
      <vt:lpstr>SER_SL!Print_Titles</vt:lpstr>
      <vt:lpstr>SER_summary!Print_Titles</vt:lpstr>
      <vt:lpstr>SER_VE!Print_Titles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2018-07-16T15:37:18Z</dcterms:created>
  <dcterms:modified xsi:type="dcterms:W3CDTF">2018-07-16T15:37:18Z</dcterms:modified>
</cp:coreProperties>
</file>