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" yWindow="-84" windowWidth="20844" windowHeight="8352" activeTab="3"/>
  </bookViews>
  <sheets>
    <sheet name="Chart medians and quartiles" sheetId="9" r:id="rId1"/>
    <sheet name="Chart medians" sheetId="6" r:id="rId2"/>
    <sheet name="Data" sheetId="2" r:id="rId3"/>
    <sheet name="Plotting series" sheetId="7" r:id="rId4"/>
    <sheet name="Sheet2" sheetId="8" r:id="rId5"/>
  </sheets>
  <calcPr calcId="145621"/>
</workbook>
</file>

<file path=xl/calcChain.xml><?xml version="1.0" encoding="utf-8"?>
<calcChain xmlns="http://schemas.openxmlformats.org/spreadsheetml/2006/main">
  <c r="L6" i="7" l="1"/>
  <c r="L5" i="7"/>
  <c r="M8" i="7"/>
  <c r="M7" i="7"/>
  <c r="M4" i="7"/>
  <c r="M3" i="7"/>
  <c r="K4" i="7"/>
  <c r="K3" i="7"/>
  <c r="B31" i="7" l="1"/>
  <c r="C30" i="7"/>
  <c r="AB10" i="7"/>
  <c r="AB9" i="7"/>
  <c r="Y4" i="7"/>
  <c r="Y3" i="7"/>
  <c r="Y7" i="7"/>
  <c r="Y8" i="7"/>
  <c r="H6" i="7"/>
  <c r="H5" i="7"/>
  <c r="T6" i="7"/>
  <c r="T5" i="7"/>
  <c r="U4" i="7"/>
  <c r="U3" i="7"/>
  <c r="E3" i="7" l="1"/>
  <c r="E4" i="7"/>
  <c r="H10" i="7"/>
  <c r="H9" i="7"/>
  <c r="B2" i="7"/>
  <c r="D14" i="7" s="1"/>
  <c r="I7" i="7"/>
  <c r="I8" i="7"/>
  <c r="B10" i="7"/>
  <c r="B9" i="7"/>
  <c r="E9" i="7"/>
  <c r="E10" i="7"/>
  <c r="AC10" i="7" l="1"/>
  <c r="AC9" i="7"/>
  <c r="AC8" i="7"/>
  <c r="AB8" i="7"/>
  <c r="AC7" i="7"/>
  <c r="AB7" i="7"/>
  <c r="AC6" i="7"/>
  <c r="AB6" i="7"/>
  <c r="AC5" i="7"/>
  <c r="AB5" i="7"/>
  <c r="AC4" i="7"/>
  <c r="AB4" i="7"/>
  <c r="AC3" i="7"/>
  <c r="AB3" i="7"/>
  <c r="AC2" i="7"/>
  <c r="E27" i="7" s="1"/>
  <c r="AB2" i="7"/>
  <c r="D27" i="7" s="1"/>
  <c r="G27" i="7" s="1"/>
  <c r="AA10" i="7"/>
  <c r="Z10" i="7"/>
  <c r="AA9" i="7"/>
  <c r="Z9" i="7"/>
  <c r="AA8" i="7"/>
  <c r="Z8" i="7"/>
  <c r="AA7" i="7"/>
  <c r="Z7" i="7"/>
  <c r="AA6" i="7"/>
  <c r="Z6" i="7"/>
  <c r="AA5" i="7"/>
  <c r="Z5" i="7"/>
  <c r="AA4" i="7"/>
  <c r="Z4" i="7"/>
  <c r="AA3" i="7"/>
  <c r="Z3" i="7"/>
  <c r="AA2" i="7"/>
  <c r="E26" i="7" s="1"/>
  <c r="Z2" i="7"/>
  <c r="D26" i="7" s="1"/>
  <c r="Y10" i="7"/>
  <c r="X10" i="7"/>
  <c r="Y9" i="7"/>
  <c r="X9" i="7"/>
  <c r="X8" i="7"/>
  <c r="X7" i="7"/>
  <c r="Y6" i="7"/>
  <c r="X6" i="7"/>
  <c r="Y5" i="7"/>
  <c r="X5" i="7"/>
  <c r="X4" i="7"/>
  <c r="X3" i="7"/>
  <c r="Y2" i="7"/>
  <c r="E25" i="7" s="1"/>
  <c r="X2" i="7"/>
  <c r="D25" i="7" s="1"/>
  <c r="G25" i="7" s="1"/>
  <c r="W10" i="7"/>
  <c r="V10" i="7"/>
  <c r="W9" i="7"/>
  <c r="V9" i="7"/>
  <c r="W8" i="7"/>
  <c r="V8" i="7"/>
  <c r="W7" i="7"/>
  <c r="V7" i="7"/>
  <c r="W6" i="7"/>
  <c r="V6" i="7"/>
  <c r="W5" i="7"/>
  <c r="V5" i="7"/>
  <c r="W4" i="7"/>
  <c r="V4" i="7"/>
  <c r="W3" i="7"/>
  <c r="V3" i="7"/>
  <c r="W2" i="7"/>
  <c r="E24" i="7" s="1"/>
  <c r="V2" i="7"/>
  <c r="D24" i="7" s="1"/>
  <c r="U10" i="7"/>
  <c r="T10" i="7"/>
  <c r="U9" i="7"/>
  <c r="T9" i="7"/>
  <c r="U8" i="7"/>
  <c r="T8" i="7"/>
  <c r="U7" i="7"/>
  <c r="T7" i="7"/>
  <c r="U6" i="7"/>
  <c r="U5" i="7"/>
  <c r="T4" i="7"/>
  <c r="T3" i="7"/>
  <c r="U2" i="7"/>
  <c r="E23" i="7" s="1"/>
  <c r="T2" i="7"/>
  <c r="D23" i="7" s="1"/>
  <c r="G23" i="7" s="1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R3" i="7"/>
  <c r="S2" i="7"/>
  <c r="E22" i="7" s="1"/>
  <c r="R2" i="7"/>
  <c r="D22" i="7" s="1"/>
  <c r="Q10" i="7"/>
  <c r="P10" i="7"/>
  <c r="Q9" i="7"/>
  <c r="P9" i="7"/>
  <c r="Q8" i="7"/>
  <c r="P8" i="7"/>
  <c r="Q7" i="7"/>
  <c r="P7" i="7"/>
  <c r="Q6" i="7"/>
  <c r="P6" i="7"/>
  <c r="Q5" i="7"/>
  <c r="P5" i="7"/>
  <c r="Q4" i="7"/>
  <c r="P4" i="7"/>
  <c r="Q3" i="7"/>
  <c r="P3" i="7"/>
  <c r="Q2" i="7"/>
  <c r="E21" i="7" s="1"/>
  <c r="P2" i="7"/>
  <c r="D21" i="7" s="1"/>
  <c r="G21" i="7" s="1"/>
  <c r="O10" i="7"/>
  <c r="N10" i="7"/>
  <c r="O9" i="7"/>
  <c r="N9" i="7"/>
  <c r="O8" i="7"/>
  <c r="N8" i="7"/>
  <c r="O7" i="7"/>
  <c r="N7" i="7"/>
  <c r="O6" i="7"/>
  <c r="N6" i="7"/>
  <c r="O5" i="7"/>
  <c r="N5" i="7"/>
  <c r="O4" i="7"/>
  <c r="N4" i="7"/>
  <c r="O3" i="7"/>
  <c r="N3" i="7"/>
  <c r="O2" i="7"/>
  <c r="E20" i="7" s="1"/>
  <c r="N2" i="7"/>
  <c r="D20" i="7" s="1"/>
  <c r="M10" i="7"/>
  <c r="L10" i="7"/>
  <c r="M9" i="7"/>
  <c r="L9" i="7"/>
  <c r="L8" i="7"/>
  <c r="L7" i="7"/>
  <c r="M6" i="7"/>
  <c r="M5" i="7"/>
  <c r="L4" i="7"/>
  <c r="L3" i="7"/>
  <c r="M2" i="7"/>
  <c r="E19" i="7" s="1"/>
  <c r="L2" i="7"/>
  <c r="D19" i="7" s="1"/>
  <c r="G19" i="7" s="1"/>
  <c r="K10" i="7"/>
  <c r="J10" i="7"/>
  <c r="K9" i="7"/>
  <c r="J9" i="7"/>
  <c r="K8" i="7"/>
  <c r="J8" i="7"/>
  <c r="K7" i="7"/>
  <c r="J7" i="7"/>
  <c r="K6" i="7"/>
  <c r="J6" i="7"/>
  <c r="K5" i="7"/>
  <c r="J5" i="7"/>
  <c r="J4" i="7"/>
  <c r="J3" i="7"/>
  <c r="K2" i="7"/>
  <c r="E18" i="7" s="1"/>
  <c r="J2" i="7"/>
  <c r="D18" i="7" s="1"/>
  <c r="H8" i="7"/>
  <c r="H7" i="7"/>
  <c r="I6" i="7"/>
  <c r="I5" i="7"/>
  <c r="I4" i="7"/>
  <c r="H4" i="7"/>
  <c r="I3" i="7"/>
  <c r="H3" i="7"/>
  <c r="I2" i="7"/>
  <c r="E17" i="7" s="1"/>
  <c r="H2" i="7"/>
  <c r="D17" i="7" s="1"/>
  <c r="G17" i="7" s="1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G2" i="7"/>
  <c r="E16" i="7" s="1"/>
  <c r="F2" i="7"/>
  <c r="D16" i="7" s="1"/>
  <c r="D10" i="7"/>
  <c r="D9" i="7"/>
  <c r="E8" i="7"/>
  <c r="D8" i="7"/>
  <c r="E7" i="7"/>
  <c r="D7" i="7"/>
  <c r="E6" i="7"/>
  <c r="E5" i="7"/>
  <c r="E2" i="7"/>
  <c r="E15" i="7" s="1"/>
  <c r="D6" i="7"/>
  <c r="D5" i="7"/>
  <c r="D4" i="7"/>
  <c r="D3" i="7"/>
  <c r="D2" i="7"/>
  <c r="D15" i="7" s="1"/>
  <c r="G15" i="7" s="1"/>
  <c r="C10" i="7"/>
  <c r="C9" i="7"/>
  <c r="C8" i="7"/>
  <c r="C7" i="7"/>
  <c r="C6" i="7"/>
  <c r="C5" i="7"/>
  <c r="C4" i="7"/>
  <c r="C3" i="7"/>
  <c r="C2" i="7"/>
  <c r="E14" i="7" s="1"/>
  <c r="G14" i="7" s="1"/>
  <c r="B8" i="7"/>
  <c r="B7" i="7"/>
  <c r="B6" i="7"/>
  <c r="B5" i="7"/>
  <c r="B4" i="7"/>
  <c r="B3" i="7"/>
  <c r="G16" i="7" l="1"/>
  <c r="G18" i="7"/>
  <c r="G20" i="7"/>
  <c r="G22" i="7"/>
  <c r="G24" i="7"/>
  <c r="G26" i="7"/>
  <c r="P3" i="2"/>
  <c r="Q3" i="2" s="1"/>
  <c r="T2" i="2"/>
  <c r="S2" i="2"/>
  <c r="G29" i="7" l="1"/>
  <c r="S3" i="2"/>
  <c r="T3" i="2"/>
  <c r="Q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4" i="2"/>
  <c r="Q5" i="2" l="1"/>
  <c r="T4" i="2"/>
  <c r="S4" i="2"/>
  <c r="L19" i="2"/>
  <c r="Q6" i="2" l="1"/>
  <c r="S5" i="2"/>
  <c r="T5" i="2"/>
  <c r="Q7" i="2" l="1"/>
  <c r="T6" i="2"/>
  <c r="S6" i="2"/>
  <c r="Q8" i="2" l="1"/>
  <c r="S7" i="2"/>
  <c r="T7" i="2"/>
  <c r="Q9" i="2" l="1"/>
  <c r="T8" i="2"/>
  <c r="S8" i="2"/>
  <c r="Q10" i="2" l="1"/>
  <c r="S9" i="2"/>
  <c r="T9" i="2"/>
  <c r="Q11" i="2" l="1"/>
  <c r="T10" i="2"/>
  <c r="S10" i="2"/>
  <c r="Q12" i="2" l="1"/>
  <c r="S11" i="2"/>
  <c r="T11" i="2"/>
  <c r="Q13" i="2" l="1"/>
  <c r="T12" i="2"/>
  <c r="S12" i="2"/>
  <c r="Q14" i="2" l="1"/>
  <c r="S13" i="2"/>
  <c r="T13" i="2"/>
  <c r="Q15" i="2" l="1"/>
  <c r="T14" i="2"/>
  <c r="S14" i="2"/>
  <c r="Q16" i="2" l="1"/>
  <c r="S15" i="2"/>
  <c r="T15" i="2"/>
  <c r="Q17" i="2" l="1"/>
  <c r="T16" i="2"/>
  <c r="S16" i="2"/>
  <c r="Q18" i="2" l="1"/>
  <c r="S17" i="2"/>
  <c r="T17" i="2"/>
  <c r="Q19" i="2" l="1"/>
  <c r="T18" i="2"/>
  <c r="S18" i="2"/>
  <c r="Q20" i="2" l="1"/>
  <c r="S19" i="2"/>
  <c r="T19" i="2"/>
  <c r="Q21" i="2" l="1"/>
  <c r="T20" i="2"/>
  <c r="S20" i="2"/>
  <c r="Q22" i="2" l="1"/>
  <c r="S21" i="2"/>
  <c r="T21" i="2"/>
  <c r="Q23" i="2" l="1"/>
  <c r="T22" i="2"/>
  <c r="S22" i="2"/>
  <c r="Q24" i="2" l="1"/>
  <c r="S23" i="2"/>
  <c r="T23" i="2"/>
  <c r="Q25" i="2" l="1"/>
  <c r="T24" i="2"/>
  <c r="S24" i="2"/>
  <c r="Q26" i="2" l="1"/>
  <c r="S25" i="2"/>
  <c r="T25" i="2"/>
  <c r="Q27" i="2" l="1"/>
  <c r="T26" i="2"/>
  <c r="S26" i="2"/>
  <c r="Q28" i="2" l="1"/>
  <c r="S27" i="2"/>
  <c r="T27" i="2"/>
  <c r="Q29" i="2" l="1"/>
  <c r="T28" i="2"/>
  <c r="S28" i="2"/>
  <c r="Q30" i="2" l="1"/>
  <c r="S29" i="2"/>
  <c r="T29" i="2"/>
  <c r="Q31" i="2" l="1"/>
  <c r="T30" i="2"/>
  <c r="S30" i="2"/>
  <c r="Q32" i="2" l="1"/>
  <c r="S31" i="2"/>
  <c r="T31" i="2"/>
  <c r="Q33" i="2" l="1"/>
  <c r="T32" i="2"/>
  <c r="S32" i="2"/>
  <c r="Q34" i="2" l="1"/>
  <c r="S33" i="2"/>
  <c r="T33" i="2"/>
  <c r="Q35" i="2" l="1"/>
  <c r="T34" i="2"/>
  <c r="S34" i="2"/>
  <c r="Q36" i="2" l="1"/>
  <c r="S35" i="2"/>
  <c r="T35" i="2"/>
  <c r="Q37" i="2" l="1"/>
  <c r="T36" i="2"/>
  <c r="S36" i="2"/>
  <c r="Q38" i="2" l="1"/>
  <c r="S37" i="2"/>
  <c r="T37" i="2"/>
  <c r="Q39" i="2" l="1"/>
  <c r="T38" i="2"/>
  <c r="S38" i="2"/>
  <c r="Q40" i="2" l="1"/>
  <c r="S39" i="2"/>
  <c r="T39" i="2"/>
  <c r="Q41" i="2" l="1"/>
  <c r="T40" i="2"/>
  <c r="S40" i="2"/>
  <c r="Q42" i="2" l="1"/>
  <c r="S41" i="2"/>
  <c r="T41" i="2"/>
  <c r="Q43" i="2" l="1"/>
  <c r="T42" i="2"/>
  <c r="S42" i="2"/>
  <c r="Q44" i="2" l="1"/>
  <c r="S43" i="2"/>
  <c r="T43" i="2"/>
  <c r="Q45" i="2" l="1"/>
  <c r="T44" i="2"/>
  <c r="S44" i="2"/>
  <c r="Q46" i="2" l="1"/>
  <c r="S45" i="2"/>
  <c r="T45" i="2"/>
  <c r="Q47" i="2" l="1"/>
  <c r="T46" i="2"/>
  <c r="S46" i="2"/>
  <c r="Q48" i="2" l="1"/>
  <c r="S47" i="2"/>
  <c r="T47" i="2"/>
  <c r="Q49" i="2" l="1"/>
  <c r="T48" i="2"/>
  <c r="S48" i="2"/>
  <c r="Q50" i="2" l="1"/>
  <c r="S49" i="2"/>
  <c r="T49" i="2"/>
  <c r="Q51" i="2" l="1"/>
  <c r="T50" i="2"/>
  <c r="S50" i="2"/>
  <c r="Q52" i="2" l="1"/>
  <c r="S51" i="2"/>
  <c r="T51" i="2"/>
  <c r="Q53" i="2" l="1"/>
  <c r="T52" i="2"/>
  <c r="S52" i="2"/>
  <c r="Q54" i="2" l="1"/>
  <c r="S53" i="2"/>
  <c r="T53" i="2"/>
  <c r="Q55" i="2" l="1"/>
  <c r="T54" i="2"/>
  <c r="S54" i="2"/>
  <c r="Q56" i="2" l="1"/>
  <c r="S55" i="2"/>
  <c r="T55" i="2"/>
  <c r="Q57" i="2" l="1"/>
  <c r="T56" i="2"/>
  <c r="S56" i="2"/>
  <c r="Q58" i="2" l="1"/>
  <c r="S57" i="2"/>
  <c r="T57" i="2"/>
  <c r="Q59" i="2" l="1"/>
  <c r="T58" i="2"/>
  <c r="S58" i="2"/>
  <c r="Q60" i="2" l="1"/>
  <c r="S59" i="2"/>
  <c r="T59" i="2"/>
  <c r="Q61" i="2" l="1"/>
  <c r="T60" i="2"/>
  <c r="S60" i="2"/>
  <c r="Q62" i="2" l="1"/>
  <c r="S61" i="2"/>
  <c r="T61" i="2"/>
  <c r="Q63" i="2" l="1"/>
  <c r="T62" i="2"/>
  <c r="S62" i="2"/>
  <c r="Q64" i="2" l="1"/>
  <c r="S63" i="2"/>
  <c r="T63" i="2"/>
  <c r="Q65" i="2" l="1"/>
  <c r="T64" i="2"/>
  <c r="S64" i="2"/>
  <c r="Q66" i="2" l="1"/>
  <c r="S65" i="2"/>
  <c r="T65" i="2"/>
  <c r="Q67" i="2" l="1"/>
  <c r="T66" i="2"/>
  <c r="S66" i="2"/>
  <c r="Q68" i="2" l="1"/>
  <c r="S67" i="2"/>
  <c r="T67" i="2"/>
  <c r="Q69" i="2" l="1"/>
  <c r="T68" i="2"/>
  <c r="S68" i="2"/>
  <c r="Q70" i="2" l="1"/>
  <c r="S69" i="2"/>
  <c r="T69" i="2"/>
  <c r="Q71" i="2" l="1"/>
  <c r="T70" i="2"/>
  <c r="S70" i="2"/>
  <c r="Q72" i="2" l="1"/>
  <c r="S71" i="2"/>
  <c r="T71" i="2"/>
  <c r="Q73" i="2" l="1"/>
  <c r="T72" i="2"/>
  <c r="S72" i="2"/>
  <c r="Q74" i="2" l="1"/>
  <c r="S73" i="2"/>
  <c r="T73" i="2"/>
  <c r="Q75" i="2" l="1"/>
  <c r="T74" i="2"/>
  <c r="S74" i="2"/>
  <c r="Q76" i="2" l="1"/>
  <c r="S75" i="2"/>
  <c r="T75" i="2"/>
  <c r="Q77" i="2" l="1"/>
  <c r="T76" i="2"/>
  <c r="S76" i="2"/>
  <c r="Q78" i="2" l="1"/>
  <c r="S77" i="2"/>
  <c r="T77" i="2"/>
  <c r="Q79" i="2" l="1"/>
  <c r="T78" i="2"/>
  <c r="S78" i="2"/>
  <c r="Q80" i="2" l="1"/>
  <c r="S79" i="2"/>
  <c r="T79" i="2"/>
  <c r="Q81" i="2" l="1"/>
  <c r="T80" i="2"/>
  <c r="S80" i="2"/>
  <c r="Q82" i="2" l="1"/>
  <c r="S81" i="2"/>
  <c r="T81" i="2"/>
  <c r="Q83" i="2" l="1"/>
  <c r="T82" i="2"/>
  <c r="S82" i="2"/>
  <c r="Q84" i="2" l="1"/>
  <c r="S83" i="2"/>
  <c r="T83" i="2"/>
  <c r="Q85" i="2" l="1"/>
  <c r="T84" i="2"/>
  <c r="S84" i="2"/>
  <c r="Q86" i="2" l="1"/>
  <c r="S85" i="2"/>
  <c r="T85" i="2"/>
  <c r="Q87" i="2" l="1"/>
  <c r="T86" i="2"/>
  <c r="S86" i="2"/>
  <c r="Q88" i="2" l="1"/>
  <c r="S87" i="2"/>
  <c r="T87" i="2"/>
  <c r="Q89" i="2" l="1"/>
  <c r="T88" i="2"/>
  <c r="S88" i="2"/>
  <c r="Q90" i="2" l="1"/>
  <c r="S89" i="2"/>
  <c r="T89" i="2"/>
  <c r="Q91" i="2" l="1"/>
  <c r="T90" i="2"/>
  <c r="S90" i="2"/>
  <c r="Q92" i="2" l="1"/>
  <c r="S91" i="2"/>
  <c r="T91" i="2"/>
  <c r="Q93" i="2" l="1"/>
  <c r="T92" i="2"/>
  <c r="S92" i="2"/>
  <c r="Q94" i="2" l="1"/>
  <c r="S93" i="2"/>
  <c r="T93" i="2"/>
  <c r="Q95" i="2" l="1"/>
  <c r="T94" i="2"/>
  <c r="S94" i="2"/>
  <c r="Q96" i="2" l="1"/>
  <c r="S95" i="2"/>
  <c r="T95" i="2"/>
  <c r="Q97" i="2" l="1"/>
  <c r="T96" i="2"/>
  <c r="S96" i="2"/>
  <c r="Q98" i="2" l="1"/>
  <c r="S97" i="2"/>
  <c r="T97" i="2"/>
  <c r="Q99" i="2" l="1"/>
  <c r="S98" i="2"/>
  <c r="T98" i="2"/>
  <c r="Q100" i="2" l="1"/>
  <c r="S99" i="2"/>
  <c r="T99" i="2"/>
  <c r="Q101" i="2" l="1"/>
  <c r="S100" i="2"/>
  <c r="T100" i="2"/>
  <c r="Q102" i="2" l="1"/>
  <c r="S101" i="2"/>
  <c r="T101" i="2"/>
  <c r="Q103" i="2" l="1"/>
  <c r="T102" i="2"/>
  <c r="S102" i="2"/>
  <c r="Q104" i="2" l="1"/>
  <c r="S103" i="2"/>
  <c r="T103" i="2"/>
  <c r="Q105" i="2" l="1"/>
  <c r="S104" i="2"/>
  <c r="T104" i="2"/>
  <c r="Q106" i="2" l="1"/>
  <c r="S105" i="2"/>
  <c r="T105" i="2"/>
  <c r="Q107" i="2" l="1"/>
  <c r="S106" i="2"/>
  <c r="T106" i="2"/>
  <c r="Q108" i="2" l="1"/>
  <c r="S107" i="2"/>
  <c r="T107" i="2"/>
  <c r="Q109" i="2" l="1"/>
  <c r="S108" i="2"/>
  <c r="T108" i="2"/>
  <c r="Q110" i="2" l="1"/>
  <c r="S109" i="2"/>
  <c r="T109" i="2"/>
  <c r="Q111" i="2" l="1"/>
  <c r="T110" i="2"/>
  <c r="S110" i="2"/>
  <c r="Q112" i="2" l="1"/>
  <c r="S111" i="2"/>
  <c r="T111" i="2"/>
  <c r="Q113" i="2" l="1"/>
  <c r="T112" i="2"/>
  <c r="S112" i="2"/>
  <c r="Q114" i="2" l="1"/>
  <c r="S113" i="2"/>
  <c r="T113" i="2"/>
  <c r="Q115" i="2" l="1"/>
  <c r="S114" i="2"/>
  <c r="T114" i="2"/>
  <c r="Q116" i="2" l="1"/>
  <c r="S115" i="2"/>
  <c r="T115" i="2"/>
  <c r="Q117" i="2" l="1"/>
  <c r="S116" i="2"/>
  <c r="T116" i="2"/>
  <c r="Q118" i="2" l="1"/>
  <c r="S117" i="2"/>
  <c r="T117" i="2"/>
  <c r="Q119" i="2" l="1"/>
  <c r="T118" i="2"/>
  <c r="S118" i="2"/>
  <c r="Q120" i="2" l="1"/>
  <c r="S119" i="2"/>
  <c r="T119" i="2"/>
  <c r="Q121" i="2" l="1"/>
  <c r="S120" i="2"/>
  <c r="T120" i="2"/>
  <c r="Q122" i="2" l="1"/>
  <c r="S121" i="2"/>
  <c r="T121" i="2"/>
  <c r="Q123" i="2" l="1"/>
  <c r="S122" i="2"/>
  <c r="T122" i="2"/>
  <c r="Q124" i="2" l="1"/>
  <c r="S123" i="2"/>
  <c r="T123" i="2"/>
  <c r="Q125" i="2" l="1"/>
  <c r="S124" i="2"/>
  <c r="T124" i="2"/>
  <c r="Q126" i="2" l="1"/>
  <c r="S125" i="2"/>
  <c r="T125" i="2"/>
  <c r="Q127" i="2" l="1"/>
  <c r="T126" i="2"/>
  <c r="S126" i="2"/>
  <c r="Q128" i="2" l="1"/>
  <c r="S127" i="2"/>
  <c r="T127" i="2"/>
  <c r="Q129" i="2" l="1"/>
  <c r="T128" i="2"/>
  <c r="S128" i="2"/>
  <c r="Q130" i="2" l="1"/>
  <c r="S129" i="2"/>
  <c r="T129" i="2"/>
  <c r="Q131" i="2" l="1"/>
  <c r="S130" i="2"/>
  <c r="T130" i="2"/>
  <c r="Q132" i="2" l="1"/>
  <c r="S131" i="2"/>
  <c r="T131" i="2"/>
  <c r="Q133" i="2" l="1"/>
  <c r="S132" i="2"/>
  <c r="T132" i="2"/>
  <c r="Q134" i="2" l="1"/>
  <c r="S133" i="2"/>
  <c r="T133" i="2"/>
  <c r="Q135" i="2" l="1"/>
  <c r="T134" i="2"/>
  <c r="S134" i="2"/>
  <c r="Q136" i="2" l="1"/>
  <c r="S135" i="2"/>
  <c r="T135" i="2"/>
  <c r="Q137" i="2" l="1"/>
  <c r="S136" i="2"/>
  <c r="T136" i="2"/>
  <c r="Q138" i="2" l="1"/>
  <c r="S137" i="2"/>
  <c r="T137" i="2"/>
  <c r="Q139" i="2" l="1"/>
  <c r="S138" i="2"/>
  <c r="T138" i="2"/>
  <c r="Q140" i="2" l="1"/>
  <c r="S139" i="2"/>
  <c r="T139" i="2"/>
  <c r="Q141" i="2" l="1"/>
  <c r="S140" i="2"/>
  <c r="T140" i="2"/>
  <c r="Q142" i="2" l="1"/>
  <c r="S141" i="2"/>
  <c r="T141" i="2"/>
  <c r="Q143" i="2" l="1"/>
  <c r="T142" i="2"/>
  <c r="S142" i="2"/>
  <c r="Q144" i="2" l="1"/>
  <c r="S143" i="2"/>
  <c r="T143" i="2"/>
  <c r="Q145" i="2" l="1"/>
  <c r="T144" i="2"/>
  <c r="S144" i="2"/>
  <c r="Q146" i="2" l="1"/>
  <c r="S145" i="2"/>
  <c r="T145" i="2"/>
  <c r="Q147" i="2" l="1"/>
  <c r="S146" i="2"/>
  <c r="T146" i="2"/>
  <c r="Q148" i="2" l="1"/>
  <c r="S147" i="2"/>
  <c r="T147" i="2"/>
  <c r="Q149" i="2" l="1"/>
  <c r="S148" i="2"/>
  <c r="T148" i="2"/>
  <c r="Q150" i="2" l="1"/>
  <c r="S149" i="2"/>
  <c r="T149" i="2"/>
  <c r="Q151" i="2" l="1"/>
  <c r="T150" i="2"/>
  <c r="S150" i="2"/>
  <c r="Q152" i="2" l="1"/>
  <c r="S151" i="2"/>
  <c r="T151" i="2"/>
  <c r="Q153" i="2" l="1"/>
  <c r="S152" i="2"/>
  <c r="T152" i="2"/>
  <c r="Q154" i="2" l="1"/>
  <c r="S153" i="2"/>
  <c r="T153" i="2"/>
  <c r="Q155" i="2" l="1"/>
  <c r="S154" i="2"/>
  <c r="T154" i="2"/>
  <c r="Q156" i="2" l="1"/>
  <c r="S155" i="2"/>
  <c r="T155" i="2"/>
  <c r="Q157" i="2" l="1"/>
  <c r="S156" i="2"/>
  <c r="T156" i="2"/>
  <c r="Q158" i="2" l="1"/>
  <c r="S157" i="2"/>
  <c r="T157" i="2"/>
  <c r="Q159" i="2" l="1"/>
  <c r="T158" i="2"/>
  <c r="S158" i="2"/>
  <c r="Q160" i="2" l="1"/>
  <c r="S159" i="2"/>
  <c r="T159" i="2"/>
  <c r="Q161" i="2" l="1"/>
  <c r="T160" i="2"/>
  <c r="S160" i="2"/>
  <c r="Q162" i="2" l="1"/>
  <c r="S161" i="2"/>
  <c r="T161" i="2"/>
  <c r="Q163" i="2" l="1"/>
  <c r="S162" i="2"/>
  <c r="T162" i="2"/>
  <c r="Q164" i="2" l="1"/>
  <c r="S163" i="2"/>
  <c r="T163" i="2"/>
  <c r="Q165" i="2" l="1"/>
  <c r="S164" i="2"/>
  <c r="T164" i="2"/>
  <c r="Q166" i="2" l="1"/>
  <c r="S165" i="2"/>
  <c r="T165" i="2"/>
  <c r="Q167" i="2" l="1"/>
  <c r="T166" i="2"/>
  <c r="S166" i="2"/>
  <c r="Q168" i="2" l="1"/>
  <c r="S167" i="2"/>
  <c r="T167" i="2"/>
  <c r="Q169" i="2" l="1"/>
  <c r="S168" i="2"/>
  <c r="T168" i="2"/>
  <c r="Q170" i="2" l="1"/>
  <c r="S169" i="2"/>
  <c r="T169" i="2"/>
  <c r="Q171" i="2" l="1"/>
  <c r="S170" i="2"/>
  <c r="T170" i="2"/>
  <c r="Q172" i="2" l="1"/>
  <c r="S171" i="2"/>
  <c r="T171" i="2"/>
  <c r="Q173" i="2" l="1"/>
  <c r="S172" i="2"/>
  <c r="T172" i="2"/>
  <c r="Q174" i="2" l="1"/>
  <c r="S173" i="2"/>
  <c r="T173" i="2"/>
  <c r="Q175" i="2" l="1"/>
  <c r="S174" i="2"/>
  <c r="T174" i="2"/>
  <c r="Q176" i="2" l="1"/>
  <c r="T175" i="2"/>
  <c r="S175" i="2"/>
  <c r="Q177" i="2" l="1"/>
  <c r="S176" i="2"/>
  <c r="T176" i="2"/>
  <c r="Q178" i="2" l="1"/>
  <c r="S177" i="2"/>
  <c r="T177" i="2"/>
  <c r="Q179" i="2" l="1"/>
  <c r="S178" i="2"/>
  <c r="T178" i="2"/>
  <c r="Q180" i="2" l="1"/>
  <c r="T179" i="2"/>
  <c r="S179" i="2"/>
  <c r="Q181" i="2" l="1"/>
  <c r="S180" i="2"/>
  <c r="T180" i="2"/>
  <c r="Q182" i="2" l="1"/>
  <c r="S181" i="2"/>
  <c r="T181" i="2"/>
  <c r="Q183" i="2" l="1"/>
  <c r="S182" i="2"/>
  <c r="T182" i="2"/>
  <c r="Q184" i="2" l="1"/>
  <c r="T183" i="2"/>
  <c r="S183" i="2"/>
  <c r="Q185" i="2" l="1"/>
  <c r="S184" i="2"/>
  <c r="T184" i="2"/>
  <c r="Q186" i="2" l="1"/>
  <c r="S185" i="2"/>
  <c r="T185" i="2"/>
  <c r="Q187" i="2" l="1"/>
  <c r="S186" i="2"/>
  <c r="T186" i="2"/>
  <c r="Q188" i="2" l="1"/>
  <c r="T187" i="2"/>
  <c r="S187" i="2"/>
  <c r="Q189" i="2" l="1"/>
  <c r="S188" i="2"/>
  <c r="T188" i="2"/>
  <c r="Q190" i="2" l="1"/>
  <c r="S189" i="2"/>
  <c r="T189" i="2"/>
  <c r="Q191" i="2" l="1"/>
  <c r="S190" i="2"/>
  <c r="T190" i="2"/>
  <c r="Q192" i="2" l="1"/>
  <c r="T191" i="2"/>
  <c r="S191" i="2"/>
  <c r="Q193" i="2" l="1"/>
  <c r="S192" i="2"/>
  <c r="T192" i="2"/>
  <c r="Q194" i="2" l="1"/>
  <c r="S193" i="2"/>
  <c r="T193" i="2"/>
  <c r="Q195" i="2" l="1"/>
  <c r="S194" i="2"/>
  <c r="T194" i="2"/>
  <c r="Q196" i="2" l="1"/>
  <c r="T195" i="2"/>
  <c r="S195" i="2"/>
  <c r="Q197" i="2" l="1"/>
  <c r="S196" i="2"/>
  <c r="T196" i="2"/>
  <c r="Q198" i="2" l="1"/>
  <c r="S197" i="2"/>
  <c r="T197" i="2"/>
  <c r="Q199" i="2" l="1"/>
  <c r="S198" i="2"/>
  <c r="T198" i="2"/>
  <c r="Q200" i="2" l="1"/>
  <c r="T199" i="2"/>
  <c r="S199" i="2"/>
  <c r="Q201" i="2" l="1"/>
  <c r="S200" i="2"/>
  <c r="T200" i="2"/>
  <c r="Q202" i="2" l="1"/>
  <c r="S201" i="2"/>
  <c r="T201" i="2"/>
  <c r="Q203" i="2" l="1"/>
  <c r="S202" i="2"/>
  <c r="T202" i="2"/>
  <c r="Q204" i="2" l="1"/>
  <c r="T203" i="2"/>
  <c r="S203" i="2"/>
  <c r="Q205" i="2" l="1"/>
  <c r="S204" i="2"/>
  <c r="T204" i="2"/>
  <c r="Q206" i="2" l="1"/>
  <c r="S205" i="2"/>
  <c r="T205" i="2"/>
  <c r="Q207" i="2" l="1"/>
  <c r="S206" i="2"/>
  <c r="T206" i="2"/>
  <c r="Q208" i="2" l="1"/>
  <c r="T207" i="2"/>
  <c r="S207" i="2"/>
  <c r="Q209" i="2" l="1"/>
  <c r="S208" i="2"/>
  <c r="T208" i="2"/>
  <c r="Q210" i="2" l="1"/>
  <c r="S209" i="2"/>
  <c r="T209" i="2"/>
  <c r="Q211" i="2" l="1"/>
  <c r="S210" i="2"/>
  <c r="T210" i="2"/>
  <c r="Q212" i="2" l="1"/>
  <c r="T211" i="2"/>
  <c r="S211" i="2"/>
  <c r="Q213" i="2" l="1"/>
  <c r="S212" i="2"/>
  <c r="T212" i="2"/>
  <c r="Q214" i="2" l="1"/>
  <c r="S213" i="2"/>
  <c r="T213" i="2"/>
  <c r="Q215" i="2" l="1"/>
  <c r="S214" i="2"/>
  <c r="T214" i="2"/>
  <c r="Q216" i="2" l="1"/>
  <c r="T215" i="2"/>
  <c r="S215" i="2"/>
  <c r="Q217" i="2" l="1"/>
  <c r="S216" i="2"/>
  <c r="T216" i="2"/>
  <c r="Q218" i="2" l="1"/>
  <c r="S217" i="2"/>
  <c r="T217" i="2"/>
  <c r="Q219" i="2" l="1"/>
  <c r="S218" i="2"/>
  <c r="T218" i="2"/>
  <c r="Q220" i="2" l="1"/>
  <c r="T219" i="2"/>
  <c r="S219" i="2"/>
  <c r="Q221" i="2" l="1"/>
  <c r="S220" i="2"/>
  <c r="T220" i="2"/>
  <c r="Q222" i="2" l="1"/>
  <c r="S221" i="2"/>
  <c r="T221" i="2"/>
  <c r="Q223" i="2" l="1"/>
  <c r="S222" i="2"/>
  <c r="T222" i="2"/>
  <c r="Q224" i="2" l="1"/>
  <c r="T223" i="2"/>
  <c r="S223" i="2"/>
  <c r="Q225" i="2" l="1"/>
  <c r="S224" i="2"/>
  <c r="T224" i="2"/>
  <c r="Q226" i="2" l="1"/>
  <c r="S225" i="2"/>
  <c r="T225" i="2"/>
  <c r="Q227" i="2" l="1"/>
  <c r="S226" i="2"/>
  <c r="T226" i="2"/>
  <c r="Q228" i="2" l="1"/>
  <c r="T227" i="2"/>
  <c r="S227" i="2"/>
  <c r="Q229" i="2" l="1"/>
  <c r="S228" i="2"/>
  <c r="T228" i="2"/>
  <c r="Q230" i="2" l="1"/>
  <c r="S229" i="2"/>
  <c r="T229" i="2"/>
  <c r="Q231" i="2" l="1"/>
  <c r="S230" i="2"/>
  <c r="T230" i="2"/>
  <c r="Q232" i="2" l="1"/>
  <c r="T231" i="2"/>
  <c r="S231" i="2"/>
  <c r="Q233" i="2" l="1"/>
  <c r="S232" i="2"/>
  <c r="T232" i="2"/>
  <c r="Q234" i="2" l="1"/>
  <c r="S233" i="2"/>
  <c r="T233" i="2"/>
  <c r="Q235" i="2" l="1"/>
  <c r="S234" i="2"/>
  <c r="T234" i="2"/>
  <c r="Q236" i="2" l="1"/>
  <c r="T235" i="2"/>
  <c r="S235" i="2"/>
  <c r="Q237" i="2" l="1"/>
  <c r="S236" i="2"/>
  <c r="T236" i="2"/>
  <c r="Q238" i="2" l="1"/>
  <c r="S237" i="2"/>
  <c r="T237" i="2"/>
  <c r="Q239" i="2" l="1"/>
  <c r="S238" i="2"/>
  <c r="T238" i="2"/>
  <c r="Q240" i="2" l="1"/>
  <c r="T239" i="2"/>
  <c r="S239" i="2"/>
  <c r="Q241" i="2" l="1"/>
  <c r="T240" i="2"/>
  <c r="S240" i="2"/>
  <c r="Q242" i="2" l="1"/>
  <c r="S241" i="2"/>
  <c r="T241" i="2"/>
  <c r="Q243" i="2" l="1"/>
  <c r="T242" i="2"/>
  <c r="S242" i="2"/>
  <c r="Q244" i="2" l="1"/>
  <c r="S243" i="2"/>
  <c r="T243" i="2"/>
  <c r="Q245" i="2" l="1"/>
  <c r="T244" i="2"/>
  <c r="S244" i="2"/>
  <c r="Q246" i="2" l="1"/>
  <c r="S245" i="2"/>
  <c r="T245" i="2"/>
  <c r="Q247" i="2" l="1"/>
  <c r="T246" i="2"/>
  <c r="S246" i="2"/>
  <c r="Q248" i="2" l="1"/>
  <c r="T247" i="2"/>
  <c r="S247" i="2"/>
  <c r="Q249" i="2" l="1"/>
  <c r="T248" i="2"/>
  <c r="S248" i="2"/>
  <c r="Q250" i="2" l="1"/>
  <c r="S249" i="2"/>
  <c r="T249" i="2"/>
  <c r="Q251" i="2" l="1"/>
  <c r="T250" i="2"/>
  <c r="S250" i="2"/>
  <c r="Q252" i="2" l="1"/>
  <c r="S251" i="2"/>
  <c r="T251" i="2"/>
  <c r="Q253" i="2" l="1"/>
  <c r="T252" i="2"/>
  <c r="S252" i="2"/>
  <c r="Q254" i="2" l="1"/>
  <c r="S253" i="2"/>
  <c r="T253" i="2"/>
  <c r="Q255" i="2" l="1"/>
  <c r="T254" i="2"/>
  <c r="S254" i="2"/>
  <c r="Q256" i="2" l="1"/>
  <c r="T255" i="2"/>
  <c r="S255" i="2"/>
  <c r="Q257" i="2" l="1"/>
  <c r="T256" i="2"/>
  <c r="S256" i="2"/>
  <c r="Q258" i="2" l="1"/>
  <c r="S257" i="2"/>
  <c r="T257" i="2"/>
  <c r="Q259" i="2" l="1"/>
  <c r="T258" i="2"/>
  <c r="S258" i="2"/>
  <c r="Q260" i="2" l="1"/>
  <c r="S259" i="2"/>
  <c r="T259" i="2"/>
  <c r="Q261" i="2" l="1"/>
  <c r="T260" i="2"/>
  <c r="S260" i="2"/>
  <c r="Q262" i="2" l="1"/>
  <c r="S261" i="2"/>
  <c r="T261" i="2"/>
  <c r="Q263" i="2" l="1"/>
  <c r="T262" i="2"/>
  <c r="S262" i="2"/>
  <c r="Q264" i="2" l="1"/>
  <c r="T263" i="2"/>
  <c r="S263" i="2"/>
  <c r="Q265" i="2" l="1"/>
  <c r="T264" i="2"/>
  <c r="S264" i="2"/>
  <c r="Q266" i="2" l="1"/>
  <c r="S265" i="2"/>
  <c r="T265" i="2"/>
  <c r="Q267" i="2" l="1"/>
  <c r="T266" i="2"/>
  <c r="S266" i="2"/>
  <c r="Q268" i="2" l="1"/>
  <c r="S267" i="2"/>
  <c r="T267" i="2"/>
  <c r="Q269" i="2" l="1"/>
  <c r="T268" i="2"/>
  <c r="S268" i="2"/>
  <c r="Q270" i="2" l="1"/>
  <c r="S269" i="2"/>
  <c r="T269" i="2"/>
  <c r="Q271" i="2" l="1"/>
  <c r="T270" i="2"/>
  <c r="S270" i="2"/>
  <c r="Q272" i="2" l="1"/>
  <c r="T271" i="2"/>
  <c r="S271" i="2"/>
  <c r="Q273" i="2" l="1"/>
  <c r="T272" i="2"/>
  <c r="S272" i="2"/>
  <c r="Q274" i="2" l="1"/>
  <c r="S273" i="2"/>
  <c r="T273" i="2"/>
  <c r="Q275" i="2" l="1"/>
  <c r="T274" i="2"/>
  <c r="S274" i="2"/>
  <c r="Q276" i="2" l="1"/>
  <c r="S275" i="2"/>
  <c r="T275" i="2"/>
  <c r="Q277" i="2" l="1"/>
  <c r="T276" i="2"/>
  <c r="S276" i="2"/>
  <c r="Q278" i="2" l="1"/>
  <c r="S277" i="2"/>
  <c r="T277" i="2"/>
  <c r="Q279" i="2" l="1"/>
  <c r="T278" i="2"/>
  <c r="S278" i="2"/>
  <c r="Q280" i="2" l="1"/>
  <c r="T279" i="2"/>
  <c r="S279" i="2"/>
  <c r="Q281" i="2" l="1"/>
  <c r="T280" i="2"/>
  <c r="S280" i="2"/>
  <c r="Q282" i="2" l="1"/>
  <c r="S281" i="2"/>
  <c r="T281" i="2"/>
  <c r="Q283" i="2" l="1"/>
  <c r="T282" i="2"/>
  <c r="S282" i="2"/>
  <c r="Q284" i="2" l="1"/>
  <c r="S283" i="2"/>
  <c r="T283" i="2"/>
  <c r="Q285" i="2" l="1"/>
  <c r="T284" i="2"/>
  <c r="S284" i="2"/>
  <c r="Q286" i="2" l="1"/>
  <c r="S285" i="2"/>
  <c r="T285" i="2"/>
  <c r="Q287" i="2" l="1"/>
  <c r="T286" i="2"/>
  <c r="S286" i="2"/>
  <c r="Q288" i="2" l="1"/>
  <c r="T287" i="2"/>
  <c r="S287" i="2"/>
  <c r="Q289" i="2" l="1"/>
  <c r="T288" i="2"/>
  <c r="S288" i="2"/>
  <c r="Q290" i="2" l="1"/>
  <c r="S289" i="2"/>
  <c r="T289" i="2"/>
  <c r="Q291" i="2" l="1"/>
  <c r="T290" i="2"/>
  <c r="S290" i="2"/>
  <c r="Q292" i="2" l="1"/>
  <c r="S291" i="2"/>
  <c r="T291" i="2"/>
  <c r="Q293" i="2" l="1"/>
  <c r="T292" i="2"/>
  <c r="S292" i="2"/>
  <c r="Q294" i="2" l="1"/>
  <c r="S293" i="2"/>
  <c r="T293" i="2"/>
  <c r="Q295" i="2" l="1"/>
  <c r="T294" i="2"/>
  <c r="S294" i="2"/>
  <c r="Q296" i="2" l="1"/>
  <c r="T295" i="2"/>
  <c r="S295" i="2"/>
  <c r="Q297" i="2" l="1"/>
  <c r="T296" i="2"/>
  <c r="S296" i="2"/>
  <c r="Q298" i="2" l="1"/>
  <c r="S297" i="2"/>
  <c r="T297" i="2"/>
  <c r="Q299" i="2" l="1"/>
  <c r="T298" i="2"/>
  <c r="S298" i="2"/>
  <c r="Q300" i="2" l="1"/>
  <c r="S299" i="2"/>
  <c r="T299" i="2"/>
  <c r="Q301" i="2" l="1"/>
  <c r="T300" i="2"/>
  <c r="S300" i="2"/>
  <c r="Q302" i="2" l="1"/>
  <c r="S301" i="2"/>
  <c r="T301" i="2"/>
  <c r="Q303" i="2" l="1"/>
  <c r="T302" i="2"/>
  <c r="S302" i="2"/>
  <c r="Q304" i="2" l="1"/>
  <c r="T303" i="2"/>
  <c r="S303" i="2"/>
  <c r="Q305" i="2" l="1"/>
  <c r="T304" i="2"/>
  <c r="S304" i="2"/>
  <c r="Q306" i="2" l="1"/>
  <c r="S305" i="2"/>
  <c r="T305" i="2"/>
  <c r="Q307" i="2" l="1"/>
  <c r="T306" i="2"/>
  <c r="S306" i="2"/>
  <c r="Q308" i="2" l="1"/>
  <c r="T307" i="2"/>
  <c r="S307" i="2"/>
  <c r="Q309" i="2" l="1"/>
  <c r="T308" i="2"/>
  <c r="S308" i="2"/>
  <c r="Q310" i="2" l="1"/>
  <c r="S309" i="2"/>
  <c r="T309" i="2"/>
  <c r="Q311" i="2" l="1"/>
  <c r="T310" i="2"/>
  <c r="S310" i="2"/>
  <c r="Q312" i="2" l="1"/>
  <c r="T311" i="2"/>
  <c r="S311" i="2"/>
  <c r="Q313" i="2" l="1"/>
  <c r="T312" i="2"/>
  <c r="S312" i="2"/>
  <c r="Q314" i="2" l="1"/>
  <c r="S313" i="2"/>
  <c r="T313" i="2"/>
  <c r="Q315" i="2" l="1"/>
  <c r="T314" i="2"/>
  <c r="S314" i="2"/>
  <c r="Q316" i="2" l="1"/>
  <c r="S315" i="2"/>
  <c r="T315" i="2"/>
  <c r="Q317" i="2" l="1"/>
  <c r="T316" i="2"/>
  <c r="S316" i="2"/>
  <c r="Q318" i="2" l="1"/>
  <c r="S317" i="2"/>
  <c r="T317" i="2"/>
  <c r="Q319" i="2" l="1"/>
  <c r="T318" i="2"/>
  <c r="S318" i="2"/>
  <c r="Q320" i="2" l="1"/>
  <c r="T319" i="2"/>
  <c r="S319" i="2"/>
  <c r="Q321" i="2" l="1"/>
  <c r="T320" i="2"/>
  <c r="S320" i="2"/>
  <c r="Q322" i="2" l="1"/>
  <c r="S321" i="2"/>
  <c r="T321" i="2"/>
  <c r="Q323" i="2" l="1"/>
  <c r="T322" i="2"/>
  <c r="S322" i="2"/>
  <c r="Q324" i="2" l="1"/>
  <c r="T323" i="2"/>
  <c r="S323" i="2"/>
  <c r="Q325" i="2" l="1"/>
  <c r="T324" i="2"/>
  <c r="S324" i="2"/>
  <c r="Q326" i="2" l="1"/>
  <c r="S325" i="2"/>
  <c r="T325" i="2"/>
  <c r="Q327" i="2" l="1"/>
  <c r="T326" i="2"/>
  <c r="S326" i="2"/>
  <c r="Q328" i="2" l="1"/>
  <c r="T327" i="2"/>
  <c r="S327" i="2"/>
  <c r="Q329" i="2" l="1"/>
  <c r="T328" i="2"/>
  <c r="S328" i="2"/>
  <c r="Q330" i="2" l="1"/>
  <c r="S329" i="2"/>
  <c r="T329" i="2"/>
  <c r="Q331" i="2" l="1"/>
  <c r="S330" i="2"/>
  <c r="T330" i="2"/>
  <c r="Q332" i="2" l="1"/>
  <c r="S331" i="2"/>
  <c r="T331" i="2"/>
  <c r="Q333" i="2" l="1"/>
  <c r="S332" i="2"/>
  <c r="T332" i="2"/>
  <c r="Q334" i="2" l="1"/>
  <c r="S333" i="2"/>
  <c r="T333" i="2"/>
  <c r="Q335" i="2" l="1"/>
  <c r="S334" i="2"/>
  <c r="T334" i="2"/>
  <c r="Q336" i="2" l="1"/>
  <c r="S335" i="2"/>
  <c r="T335" i="2"/>
  <c r="Q337" i="2" l="1"/>
  <c r="S336" i="2"/>
  <c r="T336" i="2"/>
  <c r="Q338" i="2" l="1"/>
  <c r="S337" i="2"/>
  <c r="T337" i="2"/>
  <c r="Q339" i="2" l="1"/>
  <c r="S338" i="2"/>
  <c r="T338" i="2"/>
  <c r="Q340" i="2" l="1"/>
  <c r="S339" i="2"/>
  <c r="T339" i="2"/>
  <c r="Q341" i="2" l="1"/>
  <c r="S340" i="2"/>
  <c r="T340" i="2"/>
  <c r="Q342" i="2" l="1"/>
  <c r="S341" i="2"/>
  <c r="T341" i="2"/>
  <c r="Q343" i="2" l="1"/>
  <c r="S342" i="2"/>
  <c r="T342" i="2"/>
  <c r="Q344" i="2" l="1"/>
  <c r="S343" i="2"/>
  <c r="T343" i="2"/>
  <c r="Q345" i="2" l="1"/>
  <c r="S344" i="2"/>
  <c r="T344" i="2"/>
  <c r="Q346" i="2" l="1"/>
  <c r="S345" i="2"/>
  <c r="T345" i="2"/>
  <c r="Q347" i="2" l="1"/>
  <c r="S346" i="2"/>
  <c r="T346" i="2"/>
  <c r="Q348" i="2" l="1"/>
  <c r="S347" i="2"/>
  <c r="T347" i="2"/>
  <c r="Q349" i="2" l="1"/>
  <c r="S348" i="2"/>
  <c r="T348" i="2"/>
  <c r="Q350" i="2" l="1"/>
  <c r="S349" i="2"/>
  <c r="T349" i="2"/>
  <c r="Q351" i="2" l="1"/>
  <c r="S350" i="2"/>
  <c r="T350" i="2"/>
  <c r="Q352" i="2" l="1"/>
  <c r="T351" i="2"/>
  <c r="S351" i="2"/>
  <c r="Q353" i="2" l="1"/>
  <c r="S352" i="2"/>
  <c r="T352" i="2"/>
  <c r="Q354" i="2" l="1"/>
  <c r="S353" i="2"/>
  <c r="T353" i="2"/>
  <c r="Q355" i="2" l="1"/>
  <c r="S354" i="2"/>
  <c r="T354" i="2"/>
  <c r="Q356" i="2" l="1"/>
  <c r="S355" i="2"/>
  <c r="T355" i="2"/>
  <c r="Q357" i="2" l="1"/>
  <c r="S356" i="2"/>
  <c r="T356" i="2"/>
  <c r="Q358" i="2" l="1"/>
  <c r="T357" i="2"/>
  <c r="S357" i="2"/>
  <c r="Q359" i="2" l="1"/>
  <c r="S358" i="2"/>
  <c r="T358" i="2"/>
  <c r="Q360" i="2" l="1"/>
  <c r="S359" i="2"/>
  <c r="T359" i="2"/>
  <c r="S360" i="2" l="1"/>
  <c r="Q361" i="2"/>
  <c r="T360" i="2"/>
  <c r="Q362" i="2" l="1"/>
  <c r="S361" i="2"/>
  <c r="T361" i="2"/>
  <c r="S362" i="2" l="1"/>
  <c r="T362" i="2"/>
</calcChain>
</file>

<file path=xl/sharedStrings.xml><?xml version="1.0" encoding="utf-8"?>
<sst xmlns="http://schemas.openxmlformats.org/spreadsheetml/2006/main" count="55" uniqueCount="40">
  <si>
    <t>High speed search of large databases</t>
  </si>
  <si>
    <t>Optimization</t>
  </si>
  <si>
    <t>Increase safety of cloud computing systems</t>
  </si>
  <si>
    <t>Breaking current cryptographic protocols</t>
  </si>
  <si>
    <t>Machine learning</t>
  </si>
  <si>
    <t>Pattern recognition</t>
  </si>
  <si>
    <t>Material science</t>
  </si>
  <si>
    <t>Molecular simulations / quantum chemistry</t>
  </si>
  <si>
    <t>Aerospace</t>
  </si>
  <si>
    <t>Other fluid dynamics- e.g. climate modelling</t>
  </si>
  <si>
    <t>Exoplanetary research</t>
  </si>
  <si>
    <t>Economics and finance</t>
  </si>
  <si>
    <t>Simulation of smart cities</t>
  </si>
  <si>
    <t>Software validation</t>
  </si>
  <si>
    <t xml:space="preserve">Impact N. of answers </t>
  </si>
  <si>
    <t xml:space="preserve">Years N. of answers </t>
  </si>
  <si>
    <t>Ranking for year</t>
  </si>
  <si>
    <t>Ranking for Impact</t>
  </si>
  <si>
    <t>Spearman rank correlation coeff</t>
  </si>
  <si>
    <t>Year Q1</t>
  </si>
  <si>
    <t>Year Q3</t>
  </si>
  <si>
    <t>Impact Q1</t>
  </si>
  <si>
    <t>Impact Q3</t>
  </si>
  <si>
    <t>Year (median)</t>
  </si>
  <si>
    <t>Impact (median)</t>
  </si>
  <si>
    <t>delta phi</t>
  </si>
  <si>
    <t>median</t>
  </si>
  <si>
    <t>Q1 year</t>
  </si>
  <si>
    <t>Q3 year</t>
  </si>
  <si>
    <t>Q1 impact</t>
  </si>
  <si>
    <t>Q3 impact</t>
  </si>
  <si>
    <t>bar size is altered as needed when overlaps</t>
  </si>
  <si>
    <t>median year</t>
  </si>
  <si>
    <t>median impact</t>
  </si>
  <si>
    <t>intercept</t>
  </si>
  <si>
    <t>slope</t>
  </si>
  <si>
    <t>abs diff</t>
  </si>
  <si>
    <t>Line</t>
  </si>
  <si>
    <t>Default bar size year</t>
  </si>
  <si>
    <t>Default bar size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</si>
</sst>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E_U_R_-;\-* #,##0.00\ _E_U_R_-;_-* &quot;-&quot;??\ _E_U_R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4A452A"/>
      <color rgb="FF00FFFF"/>
      <color rgb="FF00B0F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07118265261968E-2"/>
          <c:y val="3.0940793204869491E-2"/>
          <c:w val="0.69055290361059252"/>
          <c:h val="0.79568297524367249"/>
        </c:manualLayout>
      </c:layout>
      <c:scatterChart>
        <c:scatterStyle val="lineMarker"/>
        <c:varyColors val="0"/>
        <c:ser>
          <c:idx val="6"/>
          <c:order val="0"/>
          <c:tx>
            <c:strRef>
              <c:f>'Plotting series'!$P$1</c:f>
              <c:strCache>
                <c:ptCount val="1"/>
                <c:pt idx="0">
                  <c:v>Molecular simulations / quantum chemistry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FF0000"/>
                </a:solidFill>
              </a:ln>
            </c:spPr>
          </c:dPt>
          <c:xVal>
            <c:numRef>
              <c:f>'Plotting series'!$P$2:$P$10</c:f>
              <c:numCache>
                <c:formatCode>General</c:formatCode>
                <c:ptCount val="9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9.25</c:v>
                </c:pt>
                <c:pt idx="4">
                  <c:v>10.75</c:v>
                </c:pt>
                <c:pt idx="5">
                  <c:v>15</c:v>
                </c:pt>
                <c:pt idx="6">
                  <c:v>15</c:v>
                </c:pt>
                <c:pt idx="7">
                  <c:v>9.25</c:v>
                </c:pt>
                <c:pt idx="8">
                  <c:v>10.75</c:v>
                </c:pt>
              </c:numCache>
            </c:numRef>
          </c:xVal>
          <c:yVal>
            <c:numRef>
              <c:f>'Plotting series'!$Q$2:$Q$10</c:f>
              <c:numCache>
                <c:formatCode>General</c:formatCode>
                <c:ptCount val="9"/>
                <c:pt idx="0">
                  <c:v>90</c:v>
                </c:pt>
                <c:pt idx="1">
                  <c:v>88.5</c:v>
                </c:pt>
                <c:pt idx="2">
                  <c:v>91.5</c:v>
                </c:pt>
                <c:pt idx="3">
                  <c:v>80</c:v>
                </c:pt>
                <c:pt idx="4">
                  <c:v>80</c:v>
                </c:pt>
                <c:pt idx="5">
                  <c:v>88.5</c:v>
                </c:pt>
                <c:pt idx="6">
                  <c:v>91.5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'Plotting series'!$N$1</c:f>
              <c:strCache>
                <c:ptCount val="1"/>
                <c:pt idx="0">
                  <c:v>Material science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B0F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00B0F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00B0F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00B0F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00B0F0"/>
                </a:solidFill>
              </a:ln>
            </c:spPr>
          </c:dPt>
          <c:xVal>
            <c:numRef>
              <c:f>'Plotting series'!$N$2:$N$10</c:f>
              <c:numCache>
                <c:formatCode>General</c:formatCode>
                <c:ptCount val="9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9.25</c:v>
                </c:pt>
                <c:pt idx="4">
                  <c:v>10.75</c:v>
                </c:pt>
                <c:pt idx="5">
                  <c:v>16.25</c:v>
                </c:pt>
                <c:pt idx="6">
                  <c:v>16.25</c:v>
                </c:pt>
                <c:pt idx="7">
                  <c:v>9.25</c:v>
                </c:pt>
                <c:pt idx="8">
                  <c:v>10.75</c:v>
                </c:pt>
              </c:numCache>
            </c:numRef>
          </c:xVal>
          <c:yVal>
            <c:numRef>
              <c:f>'Plotting series'!$O$2:$O$10</c:f>
              <c:numCache>
                <c:formatCode>General</c:formatCode>
                <c:ptCount val="9"/>
                <c:pt idx="0">
                  <c:v>80</c:v>
                </c:pt>
                <c:pt idx="1">
                  <c:v>78.5</c:v>
                </c:pt>
                <c:pt idx="2">
                  <c:v>81.5</c:v>
                </c:pt>
                <c:pt idx="3">
                  <c:v>70</c:v>
                </c:pt>
                <c:pt idx="4">
                  <c:v>70</c:v>
                </c:pt>
                <c:pt idx="5">
                  <c:v>78.5</c:v>
                </c:pt>
                <c:pt idx="6">
                  <c:v>81.5</c:v>
                </c:pt>
                <c:pt idx="7">
                  <c:v>95</c:v>
                </c:pt>
                <c:pt idx="8">
                  <c:v>95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'Plotting series'!$D$1</c:f>
              <c:strCache>
                <c:ptCount val="1"/>
                <c:pt idx="0">
                  <c:v>Optimization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xVal>
            <c:numRef>
              <c:f>'Plotting series'!$D$2:$D$10</c:f>
              <c:numCache>
                <c:formatCode>General</c:formatCode>
                <c:ptCount val="9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7.25</c:v>
                </c:pt>
                <c:pt idx="4">
                  <c:v>8.75</c:v>
                </c:pt>
                <c:pt idx="5">
                  <c:v>15</c:v>
                </c:pt>
                <c:pt idx="6">
                  <c:v>15</c:v>
                </c:pt>
                <c:pt idx="7">
                  <c:v>7.25</c:v>
                </c:pt>
                <c:pt idx="8">
                  <c:v>8.75</c:v>
                </c:pt>
              </c:numCache>
            </c:numRef>
          </c:xVal>
          <c:yVal>
            <c:numRef>
              <c:f>'Plotting series'!$E$2:$E$10</c:f>
              <c:numCache>
                <c:formatCode>General</c:formatCode>
                <c:ptCount val="9"/>
                <c:pt idx="0">
                  <c:v>80</c:v>
                </c:pt>
                <c:pt idx="1">
                  <c:v>77</c:v>
                </c:pt>
                <c:pt idx="2">
                  <c:v>83</c:v>
                </c:pt>
                <c:pt idx="3">
                  <c:v>70</c:v>
                </c:pt>
                <c:pt idx="4">
                  <c:v>70</c:v>
                </c:pt>
                <c:pt idx="5">
                  <c:v>78.5</c:v>
                </c:pt>
                <c:pt idx="6">
                  <c:v>81.5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'Plotting series'!$J$1</c:f>
              <c:strCache>
                <c:ptCount val="1"/>
                <c:pt idx="0">
                  <c:v>Machine learning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6">
                    <a:lumMod val="75000"/>
                  </a:schemeClr>
                </a:solidFill>
              </a:ln>
            </c:spPr>
          </c:dPt>
          <c:xVal>
            <c:numRef>
              <c:f>'Plotting series'!$J$2:$J$10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9.25</c:v>
                </c:pt>
                <c:pt idx="4">
                  <c:v>10.75</c:v>
                </c:pt>
                <c:pt idx="5">
                  <c:v>20</c:v>
                </c:pt>
                <c:pt idx="6">
                  <c:v>20</c:v>
                </c:pt>
                <c:pt idx="7">
                  <c:v>9.25</c:v>
                </c:pt>
                <c:pt idx="8">
                  <c:v>10.75</c:v>
                </c:pt>
              </c:numCache>
            </c:numRef>
          </c:xVal>
          <c:yVal>
            <c:numRef>
              <c:f>'Plotting series'!$K$2:$K$10</c:f>
              <c:numCache>
                <c:formatCode>General</c:formatCode>
                <c:ptCount val="9"/>
                <c:pt idx="0">
                  <c:v>70</c:v>
                </c:pt>
                <c:pt idx="1">
                  <c:v>68.5</c:v>
                </c:pt>
                <c:pt idx="2">
                  <c:v>71.5</c:v>
                </c:pt>
                <c:pt idx="3">
                  <c:v>50</c:v>
                </c:pt>
                <c:pt idx="4">
                  <c:v>50</c:v>
                </c:pt>
                <c:pt idx="5">
                  <c:v>68.5</c:v>
                </c:pt>
                <c:pt idx="6">
                  <c:v>71.5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ser>
          <c:idx val="13"/>
          <c:order val="4"/>
          <c:tx>
            <c:strRef>
              <c:f>'Plotting series'!$L$1</c:f>
              <c:strCache>
                <c:ptCount val="1"/>
                <c:pt idx="0">
                  <c:v>Pattern recognition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1">
                    <a:lumMod val="75000"/>
                  </a:schemeClr>
                </a:solidFill>
              </a:ln>
            </c:spPr>
          </c:dPt>
          <c:xVal>
            <c:numRef>
              <c:f>'Plotting series'!$L$2:$L$10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9.625</c:v>
                </c:pt>
                <c:pt idx="4">
                  <c:v>10.375</c:v>
                </c:pt>
                <c:pt idx="5">
                  <c:v>20</c:v>
                </c:pt>
                <c:pt idx="6">
                  <c:v>20</c:v>
                </c:pt>
                <c:pt idx="7">
                  <c:v>9.25</c:v>
                </c:pt>
                <c:pt idx="8">
                  <c:v>10.75</c:v>
                </c:pt>
              </c:numCache>
            </c:numRef>
          </c:xVal>
          <c:yVal>
            <c:numRef>
              <c:f>'Plotting series'!$M$2:$M$10</c:f>
              <c:numCache>
                <c:formatCode>General</c:formatCode>
                <c:ptCount val="9"/>
                <c:pt idx="0">
                  <c:v>70</c:v>
                </c:pt>
                <c:pt idx="1">
                  <c:v>69.25</c:v>
                </c:pt>
                <c:pt idx="2">
                  <c:v>70.75</c:v>
                </c:pt>
                <c:pt idx="3">
                  <c:v>50</c:v>
                </c:pt>
                <c:pt idx="4">
                  <c:v>50</c:v>
                </c:pt>
                <c:pt idx="5">
                  <c:v>69.25</c:v>
                </c:pt>
                <c:pt idx="6">
                  <c:v>70.75</c:v>
                </c:pt>
                <c:pt idx="7">
                  <c:v>84.25</c:v>
                </c:pt>
                <c:pt idx="8">
                  <c:v>84.25</c:v>
                </c:pt>
              </c:numCache>
            </c:numRef>
          </c:yVal>
          <c:smooth val="0"/>
        </c:ser>
        <c:ser>
          <c:idx val="14"/>
          <c:order val="5"/>
          <c:tx>
            <c:strRef>
              <c:f>'Plotting series'!$B$1</c:f>
              <c:strCache>
                <c:ptCount val="1"/>
                <c:pt idx="0">
                  <c:v>High speed search of large databases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tx1"/>
              </a:solidFill>
            </c:spPr>
          </c:marker>
          <c:dPt>
            <c:idx val="0"/>
            <c:marker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xVal>
            <c:numRef>
              <c:f>'Plotting series'!$B$2:$B$10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14.25</c:v>
                </c:pt>
                <c:pt idx="4">
                  <c:v>15.75</c:v>
                </c:pt>
                <c:pt idx="5">
                  <c:v>30</c:v>
                </c:pt>
                <c:pt idx="6">
                  <c:v>30</c:v>
                </c:pt>
                <c:pt idx="7">
                  <c:v>14.25</c:v>
                </c:pt>
                <c:pt idx="8">
                  <c:v>15.75</c:v>
                </c:pt>
              </c:numCache>
            </c:numRef>
          </c:xVal>
          <c:yVal>
            <c:numRef>
              <c:f>'Plotting series'!$C$2:$C$10</c:f>
              <c:numCache>
                <c:formatCode>General</c:formatCode>
                <c:ptCount val="9"/>
                <c:pt idx="0">
                  <c:v>70</c:v>
                </c:pt>
                <c:pt idx="1">
                  <c:v>68.5</c:v>
                </c:pt>
                <c:pt idx="2">
                  <c:v>71.5</c:v>
                </c:pt>
                <c:pt idx="3">
                  <c:v>35</c:v>
                </c:pt>
                <c:pt idx="4">
                  <c:v>35</c:v>
                </c:pt>
                <c:pt idx="5">
                  <c:v>68.5</c:v>
                </c:pt>
                <c:pt idx="6">
                  <c:v>71.5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'Plotting series'!$H$1</c:f>
              <c:strCache>
                <c:ptCount val="1"/>
                <c:pt idx="0">
                  <c:v>Breaking current cryptographic protocols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2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2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2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2"/>
                </a:solidFill>
              </a:ln>
            </c:spPr>
          </c:dPt>
          <c:xVal>
            <c:numRef>
              <c:f>'Plotting series'!$H$2:$H$10</c:f>
              <c:numCache>
                <c:formatCode>General</c:formatCode>
                <c:ptCount val="9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14.25</c:v>
                </c:pt>
                <c:pt idx="4">
                  <c:v>15.75</c:v>
                </c:pt>
                <c:pt idx="5">
                  <c:v>27.5</c:v>
                </c:pt>
                <c:pt idx="6">
                  <c:v>27.5</c:v>
                </c:pt>
                <c:pt idx="7">
                  <c:v>14.625</c:v>
                </c:pt>
                <c:pt idx="8">
                  <c:v>15.375</c:v>
                </c:pt>
              </c:numCache>
            </c:numRef>
          </c:xVal>
          <c:yVal>
            <c:numRef>
              <c:f>'Plotting series'!$I$2:$I$10</c:f>
              <c:numCache>
                <c:formatCode>General</c:formatCode>
                <c:ptCount val="9"/>
                <c:pt idx="0">
                  <c:v>70</c:v>
                </c:pt>
                <c:pt idx="1">
                  <c:v>68.5</c:v>
                </c:pt>
                <c:pt idx="2">
                  <c:v>71.5</c:v>
                </c:pt>
                <c:pt idx="3">
                  <c:v>50</c:v>
                </c:pt>
                <c:pt idx="4">
                  <c:v>50</c:v>
                </c:pt>
                <c:pt idx="5">
                  <c:v>68.5</c:v>
                </c:pt>
                <c:pt idx="6">
                  <c:v>71.5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'Plotting series'!$X$1</c:f>
              <c:strCache>
                <c:ptCount val="1"/>
                <c:pt idx="0">
                  <c:v>Economics and finance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FFFF"/>
              </a:solidFill>
            </c:spPr>
          </c:marker>
          <c:dPt>
            <c:idx val="0"/>
            <c:marker>
              <c:spPr>
                <a:solidFill>
                  <a:srgbClr val="00FFFF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00FFFF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00FFFF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00FFFF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00FFFF"/>
                </a:solidFill>
              </a:ln>
            </c:spPr>
          </c:dPt>
          <c:xVal>
            <c:numRef>
              <c:f>'Plotting series'!$X$2:$X$10</c:f>
              <c:numCache>
                <c:formatCode>General</c:formatCode>
                <c:ptCount val="9"/>
                <c:pt idx="0">
                  <c:v>15</c:v>
                </c:pt>
                <c:pt idx="1">
                  <c:v>8</c:v>
                </c:pt>
                <c:pt idx="2">
                  <c:v>8</c:v>
                </c:pt>
                <c:pt idx="3">
                  <c:v>14.25</c:v>
                </c:pt>
                <c:pt idx="4">
                  <c:v>15.75</c:v>
                </c:pt>
                <c:pt idx="5">
                  <c:v>36.25</c:v>
                </c:pt>
                <c:pt idx="6">
                  <c:v>36.25</c:v>
                </c:pt>
                <c:pt idx="7">
                  <c:v>14.25</c:v>
                </c:pt>
                <c:pt idx="8">
                  <c:v>15.75</c:v>
                </c:pt>
              </c:numCache>
            </c:numRef>
          </c:xVal>
          <c:yVal>
            <c:numRef>
              <c:f>'Plotting series'!$Y$2:$Y$10</c:f>
              <c:numCache>
                <c:formatCode>General</c:formatCode>
                <c:ptCount val="9"/>
                <c:pt idx="0">
                  <c:v>50</c:v>
                </c:pt>
                <c:pt idx="1">
                  <c:v>49.25</c:v>
                </c:pt>
                <c:pt idx="2">
                  <c:v>50.75</c:v>
                </c:pt>
                <c:pt idx="3">
                  <c:v>25</c:v>
                </c:pt>
                <c:pt idx="4">
                  <c:v>25</c:v>
                </c:pt>
                <c:pt idx="5">
                  <c:v>48.5</c:v>
                </c:pt>
                <c:pt idx="6">
                  <c:v>51.5</c:v>
                </c:pt>
                <c:pt idx="7">
                  <c:v>72.5</c:v>
                </c:pt>
                <c:pt idx="8">
                  <c:v>72.5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'Plotting series'!$T$1</c:f>
              <c:strCache>
                <c:ptCount val="1"/>
                <c:pt idx="0">
                  <c:v>Other fluid dynamics- e.g. climate modelling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CC0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FFCC0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FFCC0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xVal>
            <c:numRef>
              <c:f>'Plotting series'!$T$2:$T$10</c:f>
              <c:numCache>
                <c:formatCode>General</c:formatCode>
                <c:ptCount val="9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19.625</c:v>
                </c:pt>
                <c:pt idx="4">
                  <c:v>20.375</c:v>
                </c:pt>
                <c:pt idx="5">
                  <c:v>40</c:v>
                </c:pt>
                <c:pt idx="6">
                  <c:v>40</c:v>
                </c:pt>
                <c:pt idx="7">
                  <c:v>19.25</c:v>
                </c:pt>
                <c:pt idx="8">
                  <c:v>20.75</c:v>
                </c:pt>
              </c:numCache>
            </c:numRef>
          </c:xVal>
          <c:yVal>
            <c:numRef>
              <c:f>'Plotting series'!$U$2:$U$10</c:f>
              <c:numCache>
                <c:formatCode>General</c:formatCode>
                <c:ptCount val="9"/>
                <c:pt idx="0">
                  <c:v>50</c:v>
                </c:pt>
                <c:pt idx="1">
                  <c:v>49.25</c:v>
                </c:pt>
                <c:pt idx="2">
                  <c:v>50.75</c:v>
                </c:pt>
                <c:pt idx="3">
                  <c:v>20</c:v>
                </c:pt>
                <c:pt idx="4">
                  <c:v>20</c:v>
                </c:pt>
                <c:pt idx="5">
                  <c:v>48.5</c:v>
                </c:pt>
                <c:pt idx="6">
                  <c:v>51.5</c:v>
                </c:pt>
                <c:pt idx="7">
                  <c:v>75</c:v>
                </c:pt>
                <c:pt idx="8">
                  <c:v>75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'Plotting series'!$R$1</c:f>
              <c:strCache>
                <c:ptCount val="1"/>
                <c:pt idx="0">
                  <c:v>Aerospace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00B05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00B05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00B05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00B050"/>
                </a:solidFill>
              </a:ln>
            </c:spPr>
          </c:dPt>
          <c:xVal>
            <c:numRef>
              <c:f>'Plotting series'!$R$2:$R$10</c:f>
              <c:numCache>
                <c:formatCode>General</c:formatCode>
                <c:ptCount val="9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19.25</c:v>
                </c:pt>
                <c:pt idx="4">
                  <c:v>20.75</c:v>
                </c:pt>
                <c:pt idx="5">
                  <c:v>47.5</c:v>
                </c:pt>
                <c:pt idx="6">
                  <c:v>47.5</c:v>
                </c:pt>
                <c:pt idx="7">
                  <c:v>19.25</c:v>
                </c:pt>
                <c:pt idx="8">
                  <c:v>20.75</c:v>
                </c:pt>
              </c:numCache>
            </c:numRef>
          </c:xVal>
          <c:yVal>
            <c:numRef>
              <c:f>'Plotting series'!$S$2:$S$10</c:f>
              <c:numCache>
                <c:formatCode>General</c:formatCode>
                <c:ptCount val="9"/>
                <c:pt idx="0">
                  <c:v>50</c:v>
                </c:pt>
                <c:pt idx="1">
                  <c:v>48.5</c:v>
                </c:pt>
                <c:pt idx="2">
                  <c:v>51.5</c:v>
                </c:pt>
                <c:pt idx="3">
                  <c:v>20</c:v>
                </c:pt>
                <c:pt idx="4">
                  <c:v>20</c:v>
                </c:pt>
                <c:pt idx="5">
                  <c:v>48.5</c:v>
                </c:pt>
                <c:pt idx="6">
                  <c:v>51.5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</c:ser>
        <c:ser>
          <c:idx val="2"/>
          <c:order val="10"/>
          <c:tx>
            <c:strRef>
              <c:f>'Plotting series'!$F$1</c:f>
              <c:strCache>
                <c:ptCount val="1"/>
                <c:pt idx="0">
                  <c:v>Increase safety of cloud computing systems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xVal>
            <c:numRef>
              <c:f>'Plotting series'!$F$2:$F$10</c:f>
              <c:numCache>
                <c:formatCode>General</c:formatCode>
                <c:ptCount val="9"/>
                <c:pt idx="0">
                  <c:v>11.5</c:v>
                </c:pt>
                <c:pt idx="1">
                  <c:v>8</c:v>
                </c:pt>
                <c:pt idx="2">
                  <c:v>8</c:v>
                </c:pt>
                <c:pt idx="3">
                  <c:v>10.75</c:v>
                </c:pt>
                <c:pt idx="4">
                  <c:v>12.25</c:v>
                </c:pt>
                <c:pt idx="5">
                  <c:v>26.25</c:v>
                </c:pt>
                <c:pt idx="6">
                  <c:v>26.25</c:v>
                </c:pt>
                <c:pt idx="7">
                  <c:v>10.75</c:v>
                </c:pt>
                <c:pt idx="8">
                  <c:v>12.25</c:v>
                </c:pt>
              </c:numCache>
            </c:numRef>
          </c:xVal>
          <c:yVal>
            <c:numRef>
              <c:f>'Plotting series'!$G$2:$G$10</c:f>
              <c:numCache>
                <c:formatCode>General</c:formatCode>
                <c:ptCount val="9"/>
                <c:pt idx="0">
                  <c:v>50</c:v>
                </c:pt>
                <c:pt idx="1">
                  <c:v>48.5</c:v>
                </c:pt>
                <c:pt idx="2">
                  <c:v>51.5</c:v>
                </c:pt>
                <c:pt idx="3">
                  <c:v>30</c:v>
                </c:pt>
                <c:pt idx="4">
                  <c:v>30</c:v>
                </c:pt>
                <c:pt idx="5">
                  <c:v>48.5</c:v>
                </c:pt>
                <c:pt idx="6">
                  <c:v>51.5</c:v>
                </c:pt>
                <c:pt idx="7">
                  <c:v>70</c:v>
                </c:pt>
                <c:pt idx="8">
                  <c:v>70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'Plotting series'!$Z$1</c:f>
              <c:strCache>
                <c:ptCount val="1"/>
                <c:pt idx="0">
                  <c:v>Simulation of smart cities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4A452A"/>
              </a:solidFill>
              <a:ln>
                <a:noFill/>
              </a:ln>
            </c:spPr>
          </c:marker>
          <c:dPt>
            <c:idx val="0"/>
            <c:marker>
              <c:symbol val="circle"/>
              <c:size val="12"/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4A452A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4A452A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4A452A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4A452A"/>
                </a:solidFill>
              </a:ln>
            </c:spPr>
          </c:dPt>
          <c:xVal>
            <c:numRef>
              <c:f>'Plotting series'!$Z$2:$Z$10</c:f>
              <c:numCache>
                <c:formatCode>General</c:formatCode>
                <c:ptCount val="9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19.25</c:v>
                </c:pt>
                <c:pt idx="4">
                  <c:v>20.75</c:v>
                </c:pt>
                <c:pt idx="5">
                  <c:v>50</c:v>
                </c:pt>
                <c:pt idx="6">
                  <c:v>50</c:v>
                </c:pt>
                <c:pt idx="7">
                  <c:v>19.25</c:v>
                </c:pt>
                <c:pt idx="8">
                  <c:v>20.75</c:v>
                </c:pt>
              </c:numCache>
            </c:numRef>
          </c:xVal>
          <c:yVal>
            <c:numRef>
              <c:f>'Plotting series'!$AA$2:$AA$10</c:f>
              <c:numCache>
                <c:formatCode>General</c:formatCode>
                <c:ptCount val="9"/>
                <c:pt idx="0">
                  <c:v>39</c:v>
                </c:pt>
                <c:pt idx="1">
                  <c:v>37.5</c:v>
                </c:pt>
                <c:pt idx="2">
                  <c:v>40.5</c:v>
                </c:pt>
                <c:pt idx="3">
                  <c:v>10</c:v>
                </c:pt>
                <c:pt idx="4">
                  <c:v>10</c:v>
                </c:pt>
                <c:pt idx="5">
                  <c:v>37.5</c:v>
                </c:pt>
                <c:pt idx="6">
                  <c:v>40.5</c:v>
                </c:pt>
                <c:pt idx="7">
                  <c:v>50</c:v>
                </c:pt>
                <c:pt idx="8">
                  <c:v>50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'Plotting series'!$AB$1</c:f>
              <c:strCache>
                <c:ptCount val="1"/>
                <c:pt idx="0">
                  <c:v>Software validation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948A54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948A54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948A54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31750">
                <a:solidFill>
                  <a:srgbClr val="948A54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rgbClr val="948A54"/>
                </a:solidFill>
              </a:ln>
            </c:spPr>
          </c:dPt>
          <c:xVal>
            <c:numRef>
              <c:f>'Plotting series'!$AB$2:$AB$10</c:f>
              <c:numCache>
                <c:formatCode>General</c:formatCode>
                <c:ptCount val="9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19.25</c:v>
                </c:pt>
                <c:pt idx="4">
                  <c:v>20.75</c:v>
                </c:pt>
                <c:pt idx="5">
                  <c:v>60</c:v>
                </c:pt>
                <c:pt idx="6">
                  <c:v>60</c:v>
                </c:pt>
                <c:pt idx="7">
                  <c:v>19.625</c:v>
                </c:pt>
                <c:pt idx="8">
                  <c:v>20.375</c:v>
                </c:pt>
              </c:numCache>
            </c:numRef>
          </c:xVal>
          <c:yVal>
            <c:numRef>
              <c:f>'Plotting series'!$AC$2:$AC$10</c:f>
              <c:numCache>
                <c:formatCode>General</c:formatCode>
                <c:ptCount val="9"/>
                <c:pt idx="0">
                  <c:v>35</c:v>
                </c:pt>
                <c:pt idx="1">
                  <c:v>33.5</c:v>
                </c:pt>
                <c:pt idx="2">
                  <c:v>36.5</c:v>
                </c:pt>
                <c:pt idx="3">
                  <c:v>13.75</c:v>
                </c:pt>
                <c:pt idx="4">
                  <c:v>13.75</c:v>
                </c:pt>
                <c:pt idx="5">
                  <c:v>33.5</c:v>
                </c:pt>
                <c:pt idx="6">
                  <c:v>36.5</c:v>
                </c:pt>
                <c:pt idx="7">
                  <c:v>50</c:v>
                </c:pt>
                <c:pt idx="8">
                  <c:v>50</c:v>
                </c:pt>
              </c:numCache>
            </c:numRef>
          </c:yVal>
          <c:smooth val="0"/>
        </c:ser>
        <c:ser>
          <c:idx val="9"/>
          <c:order val="13"/>
          <c:tx>
            <c:strRef>
              <c:f>'Plotting series'!$V$1</c:f>
              <c:strCache>
                <c:ptCount val="1"/>
                <c:pt idx="0">
                  <c:v>Exoplanetary research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  <c:spPr>
              <a:ln w="28575">
                <a:noFill/>
              </a:ln>
            </c:spPr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5">
                    <a:lumMod val="50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  <c:spPr>
              <a:ln w="28575">
                <a:noFill/>
              </a:ln>
            </c:spPr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5">
                    <a:lumMod val="50000"/>
                  </a:schemeClr>
                </a:solidFill>
              </a:ln>
            </c:spPr>
          </c:dPt>
          <c:xVal>
            <c:numRef>
              <c:f>'Plotting series'!$V$2:$V$10</c:f>
              <c:numCache>
                <c:formatCode>General</c:formatCode>
                <c:ptCount val="9"/>
                <c:pt idx="0">
                  <c:v>25</c:v>
                </c:pt>
                <c:pt idx="1">
                  <c:v>12.5</c:v>
                </c:pt>
                <c:pt idx="2">
                  <c:v>12.5</c:v>
                </c:pt>
                <c:pt idx="3">
                  <c:v>24.25</c:v>
                </c:pt>
                <c:pt idx="4">
                  <c:v>25.75</c:v>
                </c:pt>
                <c:pt idx="5">
                  <c:v>100</c:v>
                </c:pt>
                <c:pt idx="6">
                  <c:v>100</c:v>
                </c:pt>
                <c:pt idx="7">
                  <c:v>24.25</c:v>
                </c:pt>
                <c:pt idx="8">
                  <c:v>25.75</c:v>
                </c:pt>
              </c:numCache>
            </c:numRef>
          </c:xVal>
          <c:yVal>
            <c:numRef>
              <c:f>'Plotting series'!$W$2:$W$10</c:f>
              <c:numCache>
                <c:formatCode>General</c:formatCode>
                <c:ptCount val="9"/>
                <c:pt idx="0">
                  <c:v>25</c:v>
                </c:pt>
                <c:pt idx="1">
                  <c:v>23.5</c:v>
                </c:pt>
                <c:pt idx="2">
                  <c:v>26.5</c:v>
                </c:pt>
                <c:pt idx="3">
                  <c:v>10</c:v>
                </c:pt>
                <c:pt idx="4">
                  <c:v>10</c:v>
                </c:pt>
                <c:pt idx="5">
                  <c:v>23.5</c:v>
                </c:pt>
                <c:pt idx="6">
                  <c:v>26.5</c:v>
                </c:pt>
                <c:pt idx="7">
                  <c:v>50</c:v>
                </c:pt>
                <c:pt idx="8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1552"/>
        <c:axId val="63479808"/>
      </c:scatterChart>
      <c:valAx>
        <c:axId val="61791552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3479808"/>
        <c:crosses val="autoZero"/>
        <c:crossBetween val="midCat"/>
      </c:valAx>
      <c:valAx>
        <c:axId val="63479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Impact</a:t>
                </a:r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179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030966391711291"/>
          <c:y val="6.3273882536039786E-2"/>
          <c:w val="0.17011964972795135"/>
          <c:h val="0.83785759506192381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94504552804567"/>
          <c:y val="0.1021300729368628"/>
          <c:w val="0.71789772176755173"/>
          <c:h val="0.75380692834249985"/>
        </c:manualLayout>
      </c:layout>
      <c:scatterChart>
        <c:scatterStyle val="lineMarker"/>
        <c:varyColors val="0"/>
        <c:ser>
          <c:idx val="8"/>
          <c:order val="0"/>
          <c:tx>
            <c:strRef>
              <c:f>Data!$A$11</c:f>
              <c:strCache>
                <c:ptCount val="1"/>
                <c:pt idx="0">
                  <c:v>Molecular simulations / quantum chemistry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Data!$B$11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Data!$E$11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Data!$A$10</c:f>
              <c:strCache>
                <c:ptCount val="1"/>
                <c:pt idx="0">
                  <c:v>Material science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Data!$B$10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Data!$E$10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Optimization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Data!$B$5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Data!$E$5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Data!$A$8</c:f>
              <c:strCache>
                <c:ptCount val="1"/>
                <c:pt idx="0">
                  <c:v>Machine learning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Data!$B$8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Data!$E$8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Data!$A$9</c:f>
              <c:strCache>
                <c:ptCount val="1"/>
                <c:pt idx="0">
                  <c:v>Pattern recognition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w="22225">
                <a:solidFill>
                  <a:schemeClr val="accent1"/>
                </a:solidFill>
              </a:ln>
            </c:spPr>
          </c:marker>
          <c:dPt>
            <c:idx val="0"/>
            <c:marker>
              <c:symbol val="circle"/>
              <c:size val="9"/>
              <c:spPr>
                <a:solidFill>
                  <a:schemeClr val="accent1"/>
                </a:solidFill>
                <a:ln w="22225" cmpd="sng">
                  <a:solidFill>
                    <a:schemeClr val="accent1"/>
                  </a:solidFill>
                </a:ln>
              </c:spPr>
            </c:marker>
            <c:bubble3D val="0"/>
          </c:dPt>
          <c:xVal>
            <c:numRef>
              <c:f>Data!$B$9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Data!$E$9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Data!$A$4</c:f>
              <c:strCache>
                <c:ptCount val="1"/>
                <c:pt idx="0">
                  <c:v>High speed search of large databases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Data!$B$4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Data!$E$4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Data!$A$7</c:f>
              <c:strCache>
                <c:ptCount val="1"/>
                <c:pt idx="0">
                  <c:v>Breaking current cryptographic protocols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Data!$B$7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Data!$E$7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12"/>
          <c:order val="7"/>
          <c:tx>
            <c:strRef>
              <c:f>Data!$A$15</c:f>
              <c:strCache>
                <c:ptCount val="1"/>
                <c:pt idx="0">
                  <c:v>Economics and finance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FFFF"/>
              </a:solidFill>
              <a:ln>
                <a:noFill/>
              </a:ln>
            </c:spPr>
          </c:marker>
          <c:xVal>
            <c:numRef>
              <c:f>Data!$B$15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Data!$E$15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Data!$A$13</c:f>
              <c:strCache>
                <c:ptCount val="1"/>
                <c:pt idx="0">
                  <c:v>Other fluid dynamics- e.g. climate modelling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Data!$B$13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Data!$E$13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Data!$A$12</c:f>
              <c:strCache>
                <c:ptCount val="1"/>
                <c:pt idx="0">
                  <c:v>Aerospace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B050"/>
              </a:solidFill>
              <a:ln w="22225">
                <a:solidFill>
                  <a:srgbClr val="00B050"/>
                </a:solidFill>
              </a:ln>
            </c:spPr>
          </c:marker>
          <c:xVal>
            <c:numRef>
              <c:f>Data!$B$12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Data!$E$12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3"/>
          <c:order val="10"/>
          <c:tx>
            <c:strRef>
              <c:f>Data!$A$6</c:f>
              <c:strCache>
                <c:ptCount val="1"/>
                <c:pt idx="0">
                  <c:v>Increase safety of cloud computing systems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Data!$B$6</c:f>
              <c:numCache>
                <c:formatCode>General</c:formatCode>
                <c:ptCount val="1"/>
                <c:pt idx="0">
                  <c:v>11.5</c:v>
                </c:pt>
              </c:numCache>
            </c:numRef>
          </c:xVal>
          <c:yVal>
            <c:numRef>
              <c:f>Data!$E$6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13"/>
          <c:order val="11"/>
          <c:tx>
            <c:strRef>
              <c:f>Data!$A$16</c:f>
              <c:strCache>
                <c:ptCount val="1"/>
                <c:pt idx="0">
                  <c:v>Simulation of smart cities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4A452A"/>
              </a:solidFill>
              <a:ln>
                <a:noFill/>
              </a:ln>
            </c:spPr>
          </c:marker>
          <c:xVal>
            <c:numRef>
              <c:f>Data!$B$16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Data!$E$16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14"/>
          <c:order val="12"/>
          <c:tx>
            <c:strRef>
              <c:f>Data!$A$17</c:f>
              <c:strCache>
                <c:ptCount val="1"/>
                <c:pt idx="0">
                  <c:v>Software validation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948A54"/>
              </a:solidFill>
              <a:ln>
                <a:noFill/>
              </a:ln>
            </c:spPr>
          </c:marker>
          <c:xVal>
            <c:numRef>
              <c:f>Data!$B$17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Data!$E$17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smooth val="0"/>
        </c:ser>
        <c:ser>
          <c:idx val="11"/>
          <c:order val="13"/>
          <c:tx>
            <c:strRef>
              <c:f>Data!$A$14</c:f>
              <c:strCache>
                <c:ptCount val="1"/>
                <c:pt idx="0">
                  <c:v>Exoplanetary research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Data!$B$14</c:f>
              <c:numCache>
                <c:formatCode>General</c:formatCode>
                <c:ptCount val="1"/>
                <c:pt idx="0">
                  <c:v>25</c:v>
                </c:pt>
              </c:numCache>
            </c:numRef>
          </c:xVal>
          <c:yVal>
            <c:numRef>
              <c:f>Data!$E$14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82112"/>
        <c:axId val="63482688"/>
      </c:scatterChart>
      <c:valAx>
        <c:axId val="6348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3482688"/>
        <c:crosses val="autoZero"/>
        <c:crossBetween val="midCat"/>
      </c:valAx>
      <c:valAx>
        <c:axId val="63482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Impact</a:t>
                </a:r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3482112"/>
        <c:crosses val="autoZero"/>
        <c:crossBetween val="midCat"/>
      </c:valAx>
    </c:plotArea>
    <c:legend>
      <c:legendPos val="r"/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84010515912746364"/>
          <c:y val="9.8724264366451681E-2"/>
          <c:w val="0.15169139542544877"/>
          <c:h val="0.84233355095688411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5"/>
  <sheetViews>
    <sheetView zoomScaleNormal="100" workbookViewId="0">
      <selection activeCell="H18" sqref="H18"/>
    </sheetView>
  </sheetViews>
  <sheetFormatPr defaultRowHeight="14.4" x14ac:dyDescent="0.3"/>
  <cols>
    <col min="1" max="1" width="37.21875" bestFit="1" customWidth="1"/>
    <col min="2" max="2" width="13.109375" style="3" customWidth="1"/>
    <col min="3" max="4" width="13.109375" style="5" customWidth="1"/>
    <col min="5" max="5" width="13.109375" style="4" customWidth="1"/>
    <col min="6" max="6" width="13.109375" style="3" customWidth="1"/>
    <col min="7" max="7" width="13.109375" style="4" customWidth="1"/>
    <col min="8" max="8" width="13.109375" style="3" customWidth="1"/>
    <col min="9" max="9" width="13.109375" style="4" customWidth="1"/>
    <col min="10" max="10" width="13.109375" style="3" customWidth="1"/>
    <col min="11" max="11" width="13.109375" style="4" customWidth="1"/>
    <col min="12" max="12" width="13.109375" style="3" customWidth="1"/>
    <col min="13" max="13" width="13.109375" style="4" customWidth="1"/>
    <col min="14" max="14" width="13.109375" style="3" customWidth="1"/>
    <col min="15" max="15" width="13.109375" style="4" customWidth="1"/>
    <col min="16" max="16" width="13.109375" style="3" customWidth="1"/>
    <col min="17" max="17" width="13.109375" style="4" customWidth="1"/>
    <col min="18" max="18" width="13.109375" style="5" customWidth="1"/>
    <col min="19" max="19" width="31.44140625" bestFit="1" customWidth="1"/>
    <col min="20" max="20" width="6.33203125" customWidth="1"/>
    <col min="21" max="21" width="5.6640625" customWidth="1"/>
    <col min="22" max="24" width="9.109375" customWidth="1"/>
    <col min="25" max="25" width="8.33203125" customWidth="1"/>
    <col min="27" max="27" width="8.5546875" customWidth="1"/>
  </cols>
  <sheetData>
    <row r="1" spans="1:33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3">
      <c r="B2"/>
      <c r="C2"/>
      <c r="D2"/>
      <c r="E2"/>
      <c r="F2"/>
      <c r="G2"/>
      <c r="H2"/>
      <c r="I2"/>
      <c r="J2"/>
      <c r="K2"/>
      <c r="L2"/>
      <c r="M2"/>
      <c r="N2"/>
      <c r="O2"/>
      <c r="P2" t="s">
        <v>25</v>
      </c>
      <c r="Q2">
        <v>0</v>
      </c>
      <c r="R2"/>
      <c r="S2">
        <f t="shared" ref="S2:S65" si="0">($C$4+$D$4)/2+0.5*($C$4-$D$4)*COS($Q2)</f>
        <v>10</v>
      </c>
      <c r="T2">
        <f t="shared" ref="T2:T65" si="1">($C$4+$D$4)/2+0.5*($C$4-$D$4)*SIN($Q2)</f>
        <v>20</v>
      </c>
    </row>
    <row r="3" spans="1:33" s="1" customFormat="1" ht="51.75" customHeight="1" x14ac:dyDescent="0.3">
      <c r="B3" s="1" t="s">
        <v>23</v>
      </c>
      <c r="C3" s="1" t="s">
        <v>19</v>
      </c>
      <c r="D3" s="1" t="s">
        <v>20</v>
      </c>
      <c r="E3" s="1" t="s">
        <v>24</v>
      </c>
      <c r="F3" s="1" t="s">
        <v>21</v>
      </c>
      <c r="G3" s="1" t="s">
        <v>22</v>
      </c>
      <c r="H3" s="1" t="s">
        <v>15</v>
      </c>
      <c r="I3" s="1" t="s">
        <v>14</v>
      </c>
      <c r="J3" s="1" t="s">
        <v>16</v>
      </c>
      <c r="K3" s="1" t="s">
        <v>17</v>
      </c>
      <c r="P3" s="1">
        <f>2*PI()/360</f>
        <v>1.7453292519943295E-2</v>
      </c>
      <c r="Q3" s="1">
        <f>Q2+$P$3</f>
        <v>1.7453292519943295E-2</v>
      </c>
      <c r="S3">
        <f t="shared" si="0"/>
        <v>10.001523048436088</v>
      </c>
      <c r="T3">
        <f t="shared" si="1"/>
        <v>19.825475935627164</v>
      </c>
    </row>
    <row r="4" spans="1:33" x14ac:dyDescent="0.3">
      <c r="A4" s="6" t="s">
        <v>0</v>
      </c>
      <c r="B4" s="2">
        <v>15</v>
      </c>
      <c r="C4" s="2">
        <v>10</v>
      </c>
      <c r="D4" s="2">
        <v>30</v>
      </c>
      <c r="E4" s="2">
        <v>70</v>
      </c>
      <c r="F4" s="2">
        <v>35</v>
      </c>
      <c r="G4" s="2">
        <v>90</v>
      </c>
      <c r="H4">
        <v>93</v>
      </c>
      <c r="I4">
        <v>101</v>
      </c>
      <c r="J4">
        <f t="shared" ref="J4:J17" si="2">_xlfn.RANK.AVG(B4,B$4:B$17,1)</f>
        <v>8</v>
      </c>
      <c r="K4">
        <f t="shared" ref="K4:K17" si="3">_xlfn.RANK.AVG(E4,E$4:E$17,1)</f>
        <v>9.5</v>
      </c>
      <c r="L4"/>
      <c r="M4"/>
      <c r="N4"/>
      <c r="O4"/>
      <c r="P4"/>
      <c r="Q4" s="1">
        <f t="shared" ref="Q4:Q67" si="4">Q3+$P$3</f>
        <v>3.4906585039886591E-2</v>
      </c>
      <c r="R4"/>
      <c r="S4">
        <f t="shared" si="0"/>
        <v>10.006091729809043</v>
      </c>
      <c r="T4">
        <f t="shared" si="1"/>
        <v>19.651005032974989</v>
      </c>
    </row>
    <row r="5" spans="1:33" x14ac:dyDescent="0.3">
      <c r="A5" s="2" t="s">
        <v>1</v>
      </c>
      <c r="B5" s="2">
        <v>8</v>
      </c>
      <c r="C5" s="2">
        <v>5</v>
      </c>
      <c r="D5" s="2">
        <v>15</v>
      </c>
      <c r="E5" s="2">
        <v>80</v>
      </c>
      <c r="F5" s="2">
        <v>70</v>
      </c>
      <c r="G5" s="2">
        <v>90</v>
      </c>
      <c r="H5">
        <v>93</v>
      </c>
      <c r="I5">
        <v>102</v>
      </c>
      <c r="J5">
        <f t="shared" si="2"/>
        <v>1</v>
      </c>
      <c r="K5">
        <f t="shared" si="3"/>
        <v>12.5</v>
      </c>
      <c r="L5"/>
      <c r="M5"/>
      <c r="N5"/>
      <c r="O5"/>
      <c r="P5"/>
      <c r="Q5" s="1">
        <f t="shared" si="4"/>
        <v>5.235987755982989E-2</v>
      </c>
      <c r="R5"/>
      <c r="S5">
        <f t="shared" si="0"/>
        <v>10.013704652454262</v>
      </c>
      <c r="T5">
        <f t="shared" si="1"/>
        <v>19.476640437570563</v>
      </c>
    </row>
    <row r="6" spans="1:33" x14ac:dyDescent="0.3">
      <c r="A6" s="2" t="s">
        <v>2</v>
      </c>
      <c r="B6" s="2">
        <v>11.5</v>
      </c>
      <c r="C6" s="2">
        <v>8</v>
      </c>
      <c r="D6" s="2">
        <v>26.25</v>
      </c>
      <c r="E6" s="2">
        <v>50</v>
      </c>
      <c r="F6" s="2">
        <v>30</v>
      </c>
      <c r="G6" s="2">
        <v>70</v>
      </c>
      <c r="H6">
        <v>88</v>
      </c>
      <c r="I6">
        <v>99</v>
      </c>
      <c r="J6">
        <f t="shared" si="2"/>
        <v>6</v>
      </c>
      <c r="K6">
        <f t="shared" si="3"/>
        <v>5.5</v>
      </c>
      <c r="L6"/>
      <c r="M6"/>
      <c r="N6"/>
      <c r="O6"/>
      <c r="P6"/>
      <c r="Q6" s="1">
        <f t="shared" si="4"/>
        <v>6.9813170079773182E-2</v>
      </c>
      <c r="R6"/>
      <c r="S6">
        <f t="shared" si="0"/>
        <v>10.024359497401758</v>
      </c>
      <c r="T6">
        <f t="shared" si="1"/>
        <v>19.302435262558745</v>
      </c>
    </row>
    <row r="7" spans="1:33" x14ac:dyDescent="0.3">
      <c r="A7" s="2" t="s">
        <v>3</v>
      </c>
      <c r="B7" s="2">
        <v>15</v>
      </c>
      <c r="C7" s="2">
        <v>7</v>
      </c>
      <c r="D7" s="2">
        <v>27.5</v>
      </c>
      <c r="E7" s="2">
        <v>70</v>
      </c>
      <c r="F7" s="2">
        <v>50</v>
      </c>
      <c r="G7" s="2">
        <v>90</v>
      </c>
      <c r="H7">
        <v>91</v>
      </c>
      <c r="I7">
        <v>100</v>
      </c>
      <c r="J7">
        <f t="shared" si="2"/>
        <v>8</v>
      </c>
      <c r="K7">
        <f t="shared" si="3"/>
        <v>9.5</v>
      </c>
      <c r="L7"/>
      <c r="M7"/>
      <c r="N7"/>
      <c r="O7"/>
      <c r="P7"/>
      <c r="Q7" s="1">
        <f t="shared" si="4"/>
        <v>8.7266462599716474E-2</v>
      </c>
      <c r="R7"/>
      <c r="S7">
        <f t="shared" si="0"/>
        <v>10.038053019082545</v>
      </c>
      <c r="T7">
        <f t="shared" si="1"/>
        <v>19.128442572523419</v>
      </c>
    </row>
    <row r="8" spans="1:33" x14ac:dyDescent="0.3">
      <c r="A8" s="2" t="s">
        <v>4</v>
      </c>
      <c r="B8" s="2">
        <v>10</v>
      </c>
      <c r="C8" s="2">
        <v>6</v>
      </c>
      <c r="D8" s="2">
        <v>20</v>
      </c>
      <c r="E8" s="2">
        <v>70</v>
      </c>
      <c r="F8" s="2">
        <v>50</v>
      </c>
      <c r="G8" s="2">
        <v>90</v>
      </c>
      <c r="H8">
        <v>90</v>
      </c>
      <c r="I8">
        <v>99</v>
      </c>
      <c r="J8">
        <f t="shared" si="2"/>
        <v>3.5</v>
      </c>
      <c r="K8">
        <f t="shared" si="3"/>
        <v>9.5</v>
      </c>
      <c r="L8"/>
      <c r="M8"/>
      <c r="N8"/>
      <c r="O8"/>
      <c r="P8"/>
      <c r="Q8" s="1">
        <f t="shared" si="4"/>
        <v>0.10471975511965977</v>
      </c>
      <c r="R8"/>
      <c r="S8">
        <f t="shared" si="0"/>
        <v>10.054781046317267</v>
      </c>
      <c r="T8">
        <f t="shared" si="1"/>
        <v>18.954715367323466</v>
      </c>
    </row>
    <row r="9" spans="1:33" x14ac:dyDescent="0.3">
      <c r="A9" s="2" t="s">
        <v>5</v>
      </c>
      <c r="B9" s="2">
        <v>10</v>
      </c>
      <c r="C9" s="2">
        <v>6</v>
      </c>
      <c r="D9" s="2">
        <v>20</v>
      </c>
      <c r="E9" s="2">
        <v>70</v>
      </c>
      <c r="F9" s="2">
        <v>50</v>
      </c>
      <c r="G9" s="2">
        <v>84.25</v>
      </c>
      <c r="H9">
        <v>89</v>
      </c>
      <c r="I9">
        <v>96</v>
      </c>
      <c r="J9">
        <f t="shared" si="2"/>
        <v>3.5</v>
      </c>
      <c r="K9">
        <f t="shared" si="3"/>
        <v>9.5</v>
      </c>
      <c r="L9"/>
      <c r="M9"/>
      <c r="N9"/>
      <c r="O9"/>
      <c r="P9"/>
      <c r="Q9" s="1">
        <f t="shared" si="4"/>
        <v>0.12217304763960306</v>
      </c>
      <c r="R9"/>
      <c r="S9">
        <f t="shared" si="0"/>
        <v>10.07453848358678</v>
      </c>
      <c r="T9">
        <f t="shared" si="1"/>
        <v>18.781306565948526</v>
      </c>
    </row>
    <row r="10" spans="1:33" x14ac:dyDescent="0.3">
      <c r="A10" s="2" t="s">
        <v>6</v>
      </c>
      <c r="B10" s="2">
        <v>10</v>
      </c>
      <c r="C10" s="2">
        <v>5</v>
      </c>
      <c r="D10" s="2">
        <v>16.25</v>
      </c>
      <c r="E10" s="2">
        <v>80</v>
      </c>
      <c r="F10" s="2">
        <v>70</v>
      </c>
      <c r="G10" s="2">
        <v>95</v>
      </c>
      <c r="H10" s="5">
        <v>90</v>
      </c>
      <c r="I10">
        <v>95</v>
      </c>
      <c r="J10">
        <f t="shared" si="2"/>
        <v>3.5</v>
      </c>
      <c r="K10">
        <f t="shared" si="3"/>
        <v>12.5</v>
      </c>
      <c r="L10"/>
      <c r="M10"/>
      <c r="N10"/>
      <c r="O10"/>
      <c r="P10"/>
      <c r="Q10" s="1">
        <f t="shared" si="4"/>
        <v>0.13962634015954636</v>
      </c>
      <c r="R10"/>
      <c r="S10">
        <f t="shared" si="0"/>
        <v>10.097319312584297</v>
      </c>
      <c r="T10">
        <f t="shared" si="1"/>
        <v>18.608268990399345</v>
      </c>
    </row>
    <row r="11" spans="1:33" x14ac:dyDescent="0.3">
      <c r="A11" s="2" t="s">
        <v>7</v>
      </c>
      <c r="B11" s="2">
        <v>10</v>
      </c>
      <c r="C11" s="2">
        <v>5</v>
      </c>
      <c r="D11" s="2">
        <v>15</v>
      </c>
      <c r="E11" s="2">
        <v>90</v>
      </c>
      <c r="F11" s="2">
        <v>80</v>
      </c>
      <c r="G11" s="2">
        <v>100</v>
      </c>
      <c r="H11" s="5">
        <v>90</v>
      </c>
      <c r="I11">
        <v>95</v>
      </c>
      <c r="J11">
        <f t="shared" si="2"/>
        <v>3.5</v>
      </c>
      <c r="K11">
        <f t="shared" si="3"/>
        <v>14</v>
      </c>
      <c r="L11"/>
      <c r="M11"/>
      <c r="N11"/>
      <c r="O11"/>
      <c r="P11"/>
      <c r="Q11" s="1">
        <f t="shared" si="4"/>
        <v>0.15707963267948966</v>
      </c>
      <c r="R11"/>
      <c r="S11">
        <f t="shared" si="0"/>
        <v>10.123116594048621</v>
      </c>
      <c r="T11">
        <f t="shared" si="1"/>
        <v>18.435655349597692</v>
      </c>
    </row>
    <row r="12" spans="1:33" ht="14.25" customHeight="1" x14ac:dyDescent="0.3">
      <c r="A12" s="2" t="s">
        <v>8</v>
      </c>
      <c r="B12" s="2">
        <v>20</v>
      </c>
      <c r="C12" s="2">
        <v>10</v>
      </c>
      <c r="D12" s="2">
        <v>47.5</v>
      </c>
      <c r="E12" s="2">
        <v>50</v>
      </c>
      <c r="F12" s="2">
        <v>20</v>
      </c>
      <c r="G12" s="2">
        <v>70</v>
      </c>
      <c r="H12" s="5">
        <v>88</v>
      </c>
      <c r="I12">
        <v>93</v>
      </c>
      <c r="J12">
        <f t="shared" si="2"/>
        <v>11.5</v>
      </c>
      <c r="K12">
        <f t="shared" si="3"/>
        <v>5.5</v>
      </c>
      <c r="L12"/>
      <c r="M12"/>
      <c r="N12"/>
      <c r="O12"/>
      <c r="P12"/>
      <c r="Q12" s="1">
        <f t="shared" si="4"/>
        <v>0.17453292519943295</v>
      </c>
      <c r="R12"/>
      <c r="S12">
        <f t="shared" si="0"/>
        <v>10.15192246987792</v>
      </c>
      <c r="T12">
        <f t="shared" si="1"/>
        <v>18.263518223330696</v>
      </c>
    </row>
    <row r="13" spans="1:33" x14ac:dyDescent="0.3">
      <c r="A13" s="2" t="s">
        <v>9</v>
      </c>
      <c r="B13" s="2">
        <v>20</v>
      </c>
      <c r="C13" s="2">
        <v>10</v>
      </c>
      <c r="D13" s="2">
        <v>40</v>
      </c>
      <c r="E13" s="2">
        <v>50</v>
      </c>
      <c r="F13" s="2">
        <v>20</v>
      </c>
      <c r="G13" s="2">
        <v>75</v>
      </c>
      <c r="H13" s="5">
        <v>85</v>
      </c>
      <c r="I13">
        <v>90</v>
      </c>
      <c r="J13">
        <f t="shared" si="2"/>
        <v>11.5</v>
      </c>
      <c r="K13">
        <f t="shared" si="3"/>
        <v>5.5</v>
      </c>
      <c r="L13"/>
      <c r="M13"/>
      <c r="N13"/>
      <c r="O13"/>
      <c r="P13"/>
      <c r="Q13" s="1">
        <f t="shared" si="4"/>
        <v>0.19198621771937624</v>
      </c>
      <c r="R13"/>
      <c r="S13">
        <f t="shared" si="0"/>
        <v>10.183728165523361</v>
      </c>
      <c r="T13">
        <f t="shared" si="1"/>
        <v>18.091910046234553</v>
      </c>
    </row>
    <row r="14" spans="1:33" x14ac:dyDescent="0.3">
      <c r="A14" s="2" t="s">
        <v>10</v>
      </c>
      <c r="B14" s="2">
        <v>25</v>
      </c>
      <c r="C14" s="2">
        <v>12.5</v>
      </c>
      <c r="D14" s="2">
        <v>100</v>
      </c>
      <c r="E14" s="2">
        <v>25</v>
      </c>
      <c r="F14" s="2">
        <v>10</v>
      </c>
      <c r="G14" s="2">
        <v>50</v>
      </c>
      <c r="H14" s="5">
        <v>81</v>
      </c>
      <c r="I14">
        <v>89</v>
      </c>
      <c r="J14">
        <f t="shared" si="2"/>
        <v>14</v>
      </c>
      <c r="K14">
        <f t="shared" si="3"/>
        <v>1</v>
      </c>
      <c r="L14"/>
      <c r="M14"/>
      <c r="N14"/>
      <c r="O14"/>
      <c r="P14"/>
      <c r="Q14" s="1">
        <f t="shared" si="4"/>
        <v>0.20943951023931953</v>
      </c>
      <c r="R14"/>
      <c r="S14">
        <f t="shared" si="0"/>
        <v>10.218523992661943</v>
      </c>
      <c r="T14">
        <f t="shared" si="1"/>
        <v>17.920883091822407</v>
      </c>
    </row>
    <row r="15" spans="1:33" x14ac:dyDescent="0.3">
      <c r="A15" s="2" t="s">
        <v>11</v>
      </c>
      <c r="B15" s="2">
        <v>15</v>
      </c>
      <c r="C15" s="2">
        <v>8</v>
      </c>
      <c r="D15" s="2">
        <v>36.25</v>
      </c>
      <c r="E15" s="2">
        <v>50</v>
      </c>
      <c r="F15" s="2">
        <v>25</v>
      </c>
      <c r="G15" s="2">
        <v>72.5</v>
      </c>
      <c r="H15" s="5">
        <v>86</v>
      </c>
      <c r="I15">
        <v>93</v>
      </c>
      <c r="J15">
        <f t="shared" si="2"/>
        <v>8</v>
      </c>
      <c r="K15">
        <f t="shared" si="3"/>
        <v>5.5</v>
      </c>
      <c r="L15"/>
      <c r="M15"/>
      <c r="N15"/>
      <c r="O15"/>
      <c r="P15"/>
      <c r="Q15" s="1">
        <f t="shared" si="4"/>
        <v>0.22689280275926282</v>
      </c>
      <c r="R15"/>
      <c r="S15">
        <f t="shared" si="0"/>
        <v>10.256299352147648</v>
      </c>
      <c r="T15">
        <f t="shared" si="1"/>
        <v>17.75048945656135</v>
      </c>
    </row>
    <row r="16" spans="1:33" x14ac:dyDescent="0.3">
      <c r="A16" s="2" t="s">
        <v>12</v>
      </c>
      <c r="B16" s="2">
        <v>20</v>
      </c>
      <c r="C16" s="2">
        <v>10</v>
      </c>
      <c r="D16" s="2">
        <v>50</v>
      </c>
      <c r="E16" s="2">
        <v>39</v>
      </c>
      <c r="F16" s="2">
        <v>10</v>
      </c>
      <c r="G16" s="2">
        <v>50</v>
      </c>
      <c r="H16" s="5">
        <v>81</v>
      </c>
      <c r="I16">
        <v>89</v>
      </c>
      <c r="J16">
        <f t="shared" si="2"/>
        <v>11.5</v>
      </c>
      <c r="K16">
        <f t="shared" si="3"/>
        <v>3</v>
      </c>
      <c r="L16"/>
      <c r="M16"/>
      <c r="N16"/>
      <c r="O16"/>
      <c r="P16"/>
      <c r="Q16" s="1">
        <f t="shared" si="4"/>
        <v>0.24434609527920612</v>
      </c>
      <c r="R16"/>
      <c r="S16">
        <f t="shared" si="0"/>
        <v>10.297042737240035</v>
      </c>
      <c r="T16">
        <f t="shared" si="1"/>
        <v>17.580781044003324</v>
      </c>
    </row>
    <row r="17" spans="1:20" x14ac:dyDescent="0.3">
      <c r="A17" s="2" t="s">
        <v>13</v>
      </c>
      <c r="B17" s="2">
        <v>20</v>
      </c>
      <c r="C17" s="2">
        <v>10</v>
      </c>
      <c r="D17" s="2">
        <v>60</v>
      </c>
      <c r="E17" s="2">
        <v>35</v>
      </c>
      <c r="F17" s="2">
        <v>13.75</v>
      </c>
      <c r="G17" s="2">
        <v>50</v>
      </c>
      <c r="H17" s="5">
        <v>83</v>
      </c>
      <c r="I17">
        <v>90</v>
      </c>
      <c r="J17">
        <f t="shared" si="2"/>
        <v>11.5</v>
      </c>
      <c r="K17">
        <f t="shared" si="3"/>
        <v>2</v>
      </c>
      <c r="L17"/>
      <c r="M17"/>
      <c r="N17"/>
      <c r="O17"/>
      <c r="P17"/>
      <c r="Q17" s="1">
        <f t="shared" si="4"/>
        <v>0.26179938779914941</v>
      </c>
      <c r="R17"/>
      <c r="S17">
        <f t="shared" si="0"/>
        <v>10.340741737109317</v>
      </c>
      <c r="T17">
        <f t="shared" si="1"/>
        <v>17.411809548974794</v>
      </c>
    </row>
    <row r="18" spans="1:20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1">
        <f t="shared" si="4"/>
        <v>0.27925268031909273</v>
      </c>
      <c r="R18"/>
      <c r="S18">
        <f t="shared" si="0"/>
        <v>10.387383040616811</v>
      </c>
      <c r="T18">
        <f t="shared" si="1"/>
        <v>17.24362644183001</v>
      </c>
    </row>
    <row r="19" spans="1:20" x14ac:dyDescent="0.3">
      <c r="B19"/>
      <c r="C19"/>
      <c r="D19"/>
      <c r="E19"/>
      <c r="F19"/>
      <c r="G19"/>
      <c r="H19"/>
      <c r="I19"/>
      <c r="J19" t="s">
        <v>18</v>
      </c>
      <c r="K19"/>
      <c r="L19">
        <f>CORREL(J4:J17,K4:K17)</f>
        <v>-0.87283761940739579</v>
      </c>
      <c r="M19"/>
      <c r="N19"/>
      <c r="O19"/>
      <c r="P19"/>
      <c r="Q19" s="1">
        <f t="shared" si="4"/>
        <v>0.29670597283903605</v>
      </c>
      <c r="R19"/>
      <c r="S19">
        <f t="shared" si="0"/>
        <v>10.436952440369646</v>
      </c>
      <c r="T19">
        <f t="shared" si="1"/>
        <v>17.076282952772633</v>
      </c>
    </row>
    <row r="20" spans="1:20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">
        <f t="shared" si="4"/>
        <v>0.31415926535897937</v>
      </c>
      <c r="R20"/>
      <c r="S20">
        <f t="shared" si="0"/>
        <v>10.489434837048465</v>
      </c>
      <c r="T20">
        <f t="shared" si="1"/>
        <v>16.909830056250527</v>
      </c>
    </row>
    <row r="21" spans="1:20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1">
        <f t="shared" si="4"/>
        <v>0.33161255787892269</v>
      </c>
      <c r="R21"/>
      <c r="S21">
        <f t="shared" si="0"/>
        <v>10.544814244006833</v>
      </c>
      <c r="T21">
        <f t="shared" si="1"/>
        <v>16.744318455428434</v>
      </c>
    </row>
    <row r="22" spans="1:20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">
        <f t="shared" si="4"/>
        <v>0.34906585039886601</v>
      </c>
      <c r="R22"/>
      <c r="S22">
        <f t="shared" si="0"/>
        <v>10.603073792140917</v>
      </c>
      <c r="T22">
        <f t="shared" si="1"/>
        <v>16.57979856674331</v>
      </c>
    </row>
    <row r="23" spans="1:20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">
        <f t="shared" si="4"/>
        <v>0.36651914291880933</v>
      </c>
      <c r="R23"/>
      <c r="S23">
        <f t="shared" si="0"/>
        <v>10.664195735027983</v>
      </c>
      <c r="T23">
        <f t="shared" si="1"/>
        <v>16.416320504546995</v>
      </c>
    </row>
    <row r="24" spans="1:20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">
        <f t="shared" si="4"/>
        <v>0.38397243543875265</v>
      </c>
      <c r="R24"/>
      <c r="S24">
        <f t="shared" si="0"/>
        <v>10.728161454332128</v>
      </c>
      <c r="T24">
        <f t="shared" si="1"/>
        <v>16.253934065840877</v>
      </c>
    </row>
    <row r="25" spans="1:20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">
        <f t="shared" si="4"/>
        <v>0.40142572795869597</v>
      </c>
      <c r="R25"/>
      <c r="S25">
        <f t="shared" si="0"/>
        <v>10.794951465475597</v>
      </c>
      <c r="T25">
        <f t="shared" si="1"/>
        <v>16.092688715107261</v>
      </c>
    </row>
    <row r="26" spans="1:20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">
        <f t="shared" si="4"/>
        <v>0.41887902047863929</v>
      </c>
      <c r="R26"/>
      <c r="S26">
        <f t="shared" si="0"/>
        <v>10.864545423573992</v>
      </c>
      <c r="T26">
        <f t="shared" si="1"/>
        <v>15.932633569241997</v>
      </c>
    </row>
    <row r="27" spans="1:20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">
        <f t="shared" si="4"/>
        <v>0.43633231299858261</v>
      </c>
      <c r="R27"/>
      <c r="S27">
        <f t="shared" si="0"/>
        <v>10.936922129633501</v>
      </c>
      <c r="T27">
        <f t="shared" si="1"/>
        <v>15.773817382593004</v>
      </c>
    </row>
    <row r="28" spans="1:20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1">
        <f t="shared" si="4"/>
        <v>0.45378560551852593</v>
      </c>
      <c r="R28"/>
      <c r="S28">
        <f t="shared" si="0"/>
        <v>11.01205953700833</v>
      </c>
      <c r="T28">
        <f t="shared" si="1"/>
        <v>15.616288532109223</v>
      </c>
    </row>
    <row r="29" spans="1:20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1">
        <f t="shared" si="4"/>
        <v>0.47123889803846924</v>
      </c>
      <c r="R29"/>
      <c r="S29">
        <f t="shared" si="0"/>
        <v>11.089934758116321</v>
      </c>
      <c r="T29">
        <f t="shared" si="1"/>
        <v>15.460095002604529</v>
      </c>
    </row>
    <row r="30" spans="1:20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1">
        <f t="shared" si="4"/>
        <v>0.48869219055841256</v>
      </c>
      <c r="R30"/>
      <c r="S30">
        <f t="shared" si="0"/>
        <v>11.170524071410732</v>
      </c>
      <c r="T30">
        <f t="shared" si="1"/>
        <v>15.30528437214109</v>
      </c>
    </row>
    <row r="31" spans="1:20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">
        <f t="shared" si="4"/>
        <v>0.50614548307835583</v>
      </c>
      <c r="R31"/>
      <c r="S31">
        <f t="shared" si="0"/>
        <v>11.253802928606044</v>
      </c>
      <c r="T31">
        <f t="shared" si="1"/>
        <v>15.151903797536628</v>
      </c>
    </row>
    <row r="32" spans="1:20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">
        <f t="shared" si="4"/>
        <v>0.52359877559829915</v>
      </c>
      <c r="R32"/>
      <c r="S32">
        <f t="shared" si="0"/>
        <v>11.339745962155614</v>
      </c>
      <c r="T32">
        <f t="shared" si="1"/>
        <v>14.999999999999998</v>
      </c>
    </row>
    <row r="33" spans="2:20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">
        <f t="shared" si="4"/>
        <v>0.54105206811824247</v>
      </c>
      <c r="R33"/>
      <c r="S33">
        <f t="shared" si="0"/>
        <v>11.428326992978878</v>
      </c>
      <c r="T33">
        <f t="shared" si="1"/>
        <v>14.849619250899455</v>
      </c>
    </row>
    <row r="34" spans="2:20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">
        <f t="shared" si="4"/>
        <v>0.55850536063818579</v>
      </c>
      <c r="R34"/>
      <c r="S34">
        <f t="shared" si="0"/>
        <v>11.519519038435742</v>
      </c>
      <c r="T34">
        <f t="shared" si="1"/>
        <v>14.700807357667948</v>
      </c>
    </row>
    <row r="35" spans="2:20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">
        <f t="shared" si="4"/>
        <v>0.57595865315812911</v>
      </c>
      <c r="R35"/>
      <c r="S35">
        <f t="shared" si="0"/>
        <v>11.613294320545762</v>
      </c>
      <c r="T35">
        <f t="shared" si="1"/>
        <v>14.553609649849726</v>
      </c>
    </row>
    <row r="36" spans="2:20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">
        <f t="shared" si="4"/>
        <v>0.59341194567807243</v>
      </c>
      <c r="R36"/>
      <c r="S36">
        <f t="shared" si="0"/>
        <v>11.709624274449585</v>
      </c>
      <c r="T36">
        <f t="shared" si="1"/>
        <v>14.408070965292529</v>
      </c>
    </row>
    <row r="37" spans="2:20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">
        <f t="shared" si="4"/>
        <v>0.61086523819801575</v>
      </c>
      <c r="R37"/>
      <c r="S37">
        <f t="shared" si="0"/>
        <v>11.808479557110084</v>
      </c>
      <c r="T37">
        <f t="shared" si="1"/>
        <v>14.264235636489536</v>
      </c>
    </row>
    <row r="38" spans="2:20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">
        <f t="shared" si="4"/>
        <v>0.62831853071795907</v>
      </c>
      <c r="R38"/>
      <c r="S38">
        <f t="shared" si="0"/>
        <v>11.909830056250527</v>
      </c>
      <c r="T38">
        <f t="shared" si="1"/>
        <v>14.122147477075266</v>
      </c>
    </row>
    <row r="39" spans="2:20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">
        <f t="shared" si="4"/>
        <v>0.64577182323790239</v>
      </c>
      <c r="R39"/>
      <c r="S39">
        <f t="shared" si="0"/>
        <v>12.013644899527074</v>
      </c>
      <c r="T39">
        <f t="shared" si="1"/>
        <v>13.981849768479513</v>
      </c>
    </row>
    <row r="40" spans="2:20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">
        <f t="shared" si="4"/>
        <v>0.66322511575784571</v>
      </c>
      <c r="R40"/>
      <c r="S40">
        <f t="shared" si="0"/>
        <v>12.119892463932782</v>
      </c>
      <c r="T40">
        <f t="shared" si="1"/>
        <v>13.843385246743413</v>
      </c>
    </row>
    <row r="41" spans="2:20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">
        <f t="shared" si="4"/>
        <v>0.68067840827778903</v>
      </c>
      <c r="R41"/>
      <c r="S41">
        <f t="shared" si="0"/>
        <v>12.228540385430295</v>
      </c>
      <c r="T41">
        <f t="shared" si="1"/>
        <v>13.706796089501623</v>
      </c>
    </row>
    <row r="42" spans="2:20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">
        <f t="shared" si="4"/>
        <v>0.69813170079773235</v>
      </c>
      <c r="R42"/>
      <c r="S42">
        <f t="shared" si="0"/>
        <v>12.339555568810223</v>
      </c>
      <c r="T42">
        <f t="shared" si="1"/>
        <v>13.572123903134603</v>
      </c>
    </row>
    <row r="43" spans="2:20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">
        <f t="shared" si="4"/>
        <v>0.71558499331767567</v>
      </c>
      <c r="R43"/>
      <c r="S43">
        <f t="shared" si="0"/>
        <v>12.452904197772284</v>
      </c>
      <c r="T43">
        <f t="shared" si="1"/>
        <v>13.439409710094923</v>
      </c>
    </row>
    <row r="44" spans="2:20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">
        <f t="shared" si="4"/>
        <v>0.73303828583761899</v>
      </c>
      <c r="R44"/>
      <c r="S44">
        <f t="shared" si="0"/>
        <v>12.56855174522606</v>
      </c>
      <c r="T44">
        <f t="shared" si="1"/>
        <v>13.308693936411412</v>
      </c>
    </row>
    <row r="45" spans="2:20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">
        <f t="shared" si="4"/>
        <v>0.75049157835756231</v>
      </c>
      <c r="R45"/>
      <c r="S45">
        <f t="shared" si="0"/>
        <v>12.686462983808298</v>
      </c>
      <c r="T45">
        <f t="shared" si="1"/>
        <v>13.18001639937501</v>
      </c>
    </row>
    <row r="46" spans="2:20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">
        <f t="shared" si="4"/>
        <v>0.76794487087750563</v>
      </c>
      <c r="R46"/>
      <c r="S46">
        <f t="shared" si="0"/>
        <v>12.806601996613493</v>
      </c>
      <c r="T46">
        <f t="shared" si="1"/>
        <v>13.053416295410024</v>
      </c>
    </row>
    <row r="47" spans="2:20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">
        <f t="shared" si="4"/>
        <v>0.78539816339744895</v>
      </c>
      <c r="R47"/>
      <c r="S47">
        <f t="shared" si="0"/>
        <v>12.928932188134528</v>
      </c>
      <c r="T47">
        <f t="shared" si="1"/>
        <v>12.928932188134521</v>
      </c>
    </row>
    <row r="48" spans="2:20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">
        <f t="shared" si="4"/>
        <v>0.80285145591739226</v>
      </c>
      <c r="R48"/>
      <c r="S48">
        <f t="shared" si="0"/>
        <v>13.053416295410031</v>
      </c>
      <c r="T48">
        <f t="shared" si="1"/>
        <v>12.806601996613484</v>
      </c>
    </row>
    <row r="49" spans="2:20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">
        <f t="shared" si="4"/>
        <v>0.82030474843733558</v>
      </c>
      <c r="R49"/>
      <c r="S49">
        <f t="shared" si="0"/>
        <v>13.18001639937502</v>
      </c>
      <c r="T49">
        <f t="shared" si="1"/>
        <v>12.686462983808291</v>
      </c>
    </row>
    <row r="50" spans="2:20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">
        <f t="shared" si="4"/>
        <v>0.8377580409572789</v>
      </c>
      <c r="R50"/>
      <c r="S50">
        <f t="shared" si="0"/>
        <v>13.308693936411423</v>
      </c>
      <c r="T50">
        <f t="shared" si="1"/>
        <v>12.568551745226053</v>
      </c>
    </row>
    <row r="51" spans="2:20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">
        <f t="shared" si="4"/>
        <v>0.85521133347722222</v>
      </c>
      <c r="R51"/>
      <c r="S51">
        <f t="shared" si="0"/>
        <v>13.439409710094932</v>
      </c>
      <c r="T51">
        <f t="shared" si="1"/>
        <v>12.452904197772275</v>
      </c>
    </row>
    <row r="52" spans="2:20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">
        <f t="shared" si="4"/>
        <v>0.87266462599716554</v>
      </c>
      <c r="R52"/>
      <c r="S52">
        <f t="shared" si="0"/>
        <v>13.572123903134614</v>
      </c>
      <c r="T52">
        <f t="shared" si="1"/>
        <v>12.339555568810214</v>
      </c>
    </row>
    <row r="53" spans="2:20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">
        <f t="shared" si="4"/>
        <v>0.89011791851710886</v>
      </c>
      <c r="R53"/>
      <c r="S53">
        <f t="shared" si="0"/>
        <v>13.706796089501632</v>
      </c>
      <c r="T53">
        <f t="shared" si="1"/>
        <v>12.228540385430286</v>
      </c>
    </row>
    <row r="54" spans="2:20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">
        <f t="shared" si="4"/>
        <v>0.90757121103705218</v>
      </c>
      <c r="R54"/>
      <c r="S54">
        <f t="shared" si="0"/>
        <v>13.843385246743424</v>
      </c>
      <c r="T54">
        <f t="shared" si="1"/>
        <v>12.119892463932775</v>
      </c>
    </row>
    <row r="55" spans="2:20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">
        <f t="shared" si="4"/>
        <v>0.9250245035569955</v>
      </c>
      <c r="R55"/>
      <c r="S55">
        <f t="shared" si="0"/>
        <v>13.981849768479524</v>
      </c>
      <c r="T55">
        <f t="shared" si="1"/>
        <v>12.013644899527065</v>
      </c>
    </row>
    <row r="56" spans="2:20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">
        <f t="shared" si="4"/>
        <v>0.94247779607693882</v>
      </c>
      <c r="R56"/>
      <c r="S56">
        <f t="shared" si="0"/>
        <v>14.122147477075275</v>
      </c>
      <c r="T56">
        <f t="shared" si="1"/>
        <v>11.90983005625052</v>
      </c>
    </row>
    <row r="57" spans="2:20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">
        <f t="shared" si="4"/>
        <v>0.95993108859688214</v>
      </c>
      <c r="R57"/>
      <c r="S57">
        <f t="shared" si="0"/>
        <v>14.264235636489547</v>
      </c>
      <c r="T57">
        <f t="shared" si="1"/>
        <v>11.808479557110077</v>
      </c>
    </row>
    <row r="58" spans="2:20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">
        <f t="shared" si="4"/>
        <v>0.97738438111682546</v>
      </c>
      <c r="R58"/>
      <c r="S58">
        <f t="shared" si="0"/>
        <v>14.408070965292538</v>
      </c>
      <c r="T58">
        <f t="shared" si="1"/>
        <v>11.709624274449578</v>
      </c>
    </row>
    <row r="59" spans="2:20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">
        <f t="shared" si="4"/>
        <v>0.99483767363676878</v>
      </c>
      <c r="R59"/>
      <c r="S59">
        <f t="shared" si="0"/>
        <v>14.553609649849736</v>
      </c>
      <c r="T59">
        <f t="shared" si="1"/>
        <v>11.613294320545755</v>
      </c>
    </row>
    <row r="60" spans="2:20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">
        <f t="shared" si="4"/>
        <v>1.0122909661567121</v>
      </c>
      <c r="R60"/>
      <c r="S60">
        <f t="shared" si="0"/>
        <v>14.700807357667959</v>
      </c>
      <c r="T60">
        <f t="shared" si="1"/>
        <v>11.519519038435735</v>
      </c>
    </row>
    <row r="61" spans="2:20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">
        <f t="shared" si="4"/>
        <v>1.0297442586766554</v>
      </c>
      <c r="R61"/>
      <c r="S61">
        <f t="shared" si="0"/>
        <v>14.849619250899465</v>
      </c>
      <c r="T61">
        <f t="shared" si="1"/>
        <v>11.428326992978873</v>
      </c>
    </row>
    <row r="62" spans="2:20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">
        <f t="shared" si="4"/>
        <v>1.0471975511965987</v>
      </c>
      <c r="R62"/>
      <c r="S62">
        <f t="shared" si="0"/>
        <v>15.000000000000009</v>
      </c>
      <c r="T62">
        <f t="shared" si="1"/>
        <v>11.339745962155609</v>
      </c>
    </row>
    <row r="63" spans="2:20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">
        <f t="shared" si="4"/>
        <v>1.0646508437165421</v>
      </c>
      <c r="R63"/>
      <c r="S63">
        <f t="shared" si="0"/>
        <v>15.151903797536638</v>
      </c>
      <c r="T63">
        <f t="shared" si="1"/>
        <v>11.253802928606037</v>
      </c>
    </row>
    <row r="64" spans="2:20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">
        <f t="shared" si="4"/>
        <v>1.0821041362364854</v>
      </c>
      <c r="R64"/>
      <c r="S64">
        <f t="shared" si="0"/>
        <v>15.305284372141102</v>
      </c>
      <c r="T64">
        <f t="shared" si="1"/>
        <v>11.170524071410725</v>
      </c>
    </row>
    <row r="65" spans="2:20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">
        <f t="shared" si="4"/>
        <v>1.0995574287564287</v>
      </c>
      <c r="R65"/>
      <c r="S65">
        <f t="shared" si="0"/>
        <v>15.460095002604541</v>
      </c>
      <c r="T65">
        <f t="shared" si="1"/>
        <v>11.089934758116316</v>
      </c>
    </row>
    <row r="66" spans="2:20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">
        <f t="shared" si="4"/>
        <v>1.117010721276372</v>
      </c>
      <c r="R66"/>
      <c r="S66">
        <f t="shared" ref="S66:S129" si="5">($C$4+$D$4)/2+0.5*($C$4-$D$4)*COS($Q66)</f>
        <v>15.616288532109236</v>
      </c>
      <c r="T66">
        <f t="shared" ref="T66:T129" si="6">($C$4+$D$4)/2+0.5*($C$4-$D$4)*SIN($Q66)</f>
        <v>11.012059537008325</v>
      </c>
    </row>
    <row r="67" spans="2:20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">
        <f t="shared" si="4"/>
        <v>1.1344640137963153</v>
      </c>
      <c r="R67"/>
      <c r="S67">
        <f t="shared" si="5"/>
        <v>15.773817382593016</v>
      </c>
      <c r="T67">
        <f t="shared" si="6"/>
        <v>10.936922129633496</v>
      </c>
    </row>
    <row r="68" spans="2:20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">
        <f t="shared" ref="Q68:Q131" si="7">Q67+$P$3</f>
        <v>1.1519173063162587</v>
      </c>
      <c r="R68"/>
      <c r="S68">
        <f t="shared" si="5"/>
        <v>15.932633569242007</v>
      </c>
      <c r="T68">
        <f t="shared" si="6"/>
        <v>10.864545423573986</v>
      </c>
    </row>
    <row r="69" spans="2:20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">
        <f t="shared" si="7"/>
        <v>1.169370598836202</v>
      </c>
      <c r="R69"/>
      <c r="S69">
        <f t="shared" si="5"/>
        <v>16.092688715107272</v>
      </c>
      <c r="T69">
        <f t="shared" si="6"/>
        <v>10.794951465475592</v>
      </c>
    </row>
    <row r="70" spans="2:20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">
        <f t="shared" si="7"/>
        <v>1.1868238913561453</v>
      </c>
      <c r="R70"/>
      <c r="S70">
        <f t="shared" si="5"/>
        <v>16.253934065840891</v>
      </c>
      <c r="T70">
        <f t="shared" si="6"/>
        <v>10.72816145433212</v>
      </c>
    </row>
    <row r="71" spans="2:20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">
        <f t="shared" si="7"/>
        <v>1.2042771838760886</v>
      </c>
      <c r="R71"/>
      <c r="S71">
        <f t="shared" si="5"/>
        <v>16.416320504547009</v>
      </c>
      <c r="T71">
        <f t="shared" si="6"/>
        <v>10.664195735027977</v>
      </c>
    </row>
    <row r="72" spans="2:20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">
        <f t="shared" si="7"/>
        <v>1.2217304763960319</v>
      </c>
      <c r="R72"/>
      <c r="S72">
        <f t="shared" si="5"/>
        <v>16.579798566743325</v>
      </c>
      <c r="T72">
        <f t="shared" si="6"/>
        <v>10.603073792140913</v>
      </c>
    </row>
    <row r="73" spans="2:20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">
        <f t="shared" si="7"/>
        <v>1.2391837689159753</v>
      </c>
      <c r="R73"/>
      <c r="S73">
        <f t="shared" si="5"/>
        <v>16.744318455428445</v>
      </c>
      <c r="T73">
        <f t="shared" si="6"/>
        <v>10.544814244006828</v>
      </c>
    </row>
    <row r="74" spans="2:20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">
        <f t="shared" si="7"/>
        <v>1.2566370614359186</v>
      </c>
      <c r="R74"/>
      <c r="S74">
        <f t="shared" si="5"/>
        <v>16.909830056250538</v>
      </c>
      <c r="T74">
        <f t="shared" si="6"/>
        <v>10.48943483704846</v>
      </c>
    </row>
    <row r="75" spans="2:20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">
        <f t="shared" si="7"/>
        <v>1.2740903539558619</v>
      </c>
      <c r="R75"/>
      <c r="S75">
        <f t="shared" si="5"/>
        <v>17.076282952772644</v>
      </c>
      <c r="T75">
        <f t="shared" si="6"/>
        <v>10.436952440369641</v>
      </c>
    </row>
    <row r="76" spans="2:20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">
        <f t="shared" si="7"/>
        <v>1.2915436464758052</v>
      </c>
      <c r="R76"/>
      <c r="S76">
        <f t="shared" si="5"/>
        <v>17.24362644183002</v>
      </c>
      <c r="T76">
        <f t="shared" si="6"/>
        <v>10.387383040616808</v>
      </c>
    </row>
    <row r="77" spans="2:20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">
        <f t="shared" si="7"/>
        <v>1.3089969389957485</v>
      </c>
      <c r="R77"/>
      <c r="S77">
        <f t="shared" si="5"/>
        <v>17.411809548974805</v>
      </c>
      <c r="T77">
        <f t="shared" si="6"/>
        <v>10.340741737109314</v>
      </c>
    </row>
    <row r="78" spans="2:20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">
        <f t="shared" si="7"/>
        <v>1.3264502315156919</v>
      </c>
      <c r="R78"/>
      <c r="S78">
        <f t="shared" si="5"/>
        <v>17.580781044003338</v>
      </c>
      <c r="T78">
        <f t="shared" si="6"/>
        <v>10.297042737240032</v>
      </c>
    </row>
    <row r="79" spans="2:20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">
        <f t="shared" si="7"/>
        <v>1.3439035240356352</v>
      </c>
      <c r="R79"/>
      <c r="S79">
        <f t="shared" si="5"/>
        <v>17.750489456561365</v>
      </c>
      <c r="T79">
        <f t="shared" si="6"/>
        <v>10.256299352147645</v>
      </c>
    </row>
    <row r="80" spans="2:20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">
        <f t="shared" si="7"/>
        <v>1.3613568165555785</v>
      </c>
      <c r="R80"/>
      <c r="S80">
        <f t="shared" si="5"/>
        <v>17.920883091822422</v>
      </c>
      <c r="T80">
        <f t="shared" si="6"/>
        <v>10.218523992661941</v>
      </c>
    </row>
    <row r="81" spans="2:20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">
        <f t="shared" si="7"/>
        <v>1.3788101090755218</v>
      </c>
      <c r="R81"/>
      <c r="S81">
        <f t="shared" si="5"/>
        <v>18.091910046234567</v>
      </c>
      <c r="T81">
        <f t="shared" si="6"/>
        <v>10.183728165523359</v>
      </c>
    </row>
    <row r="82" spans="2:20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">
        <f t="shared" si="7"/>
        <v>1.3962634015954651</v>
      </c>
      <c r="R82"/>
      <c r="S82">
        <f t="shared" si="5"/>
        <v>18.26351822333071</v>
      </c>
      <c r="T82">
        <f t="shared" si="6"/>
        <v>10.151922469877917</v>
      </c>
    </row>
    <row r="83" spans="2:20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">
        <f t="shared" si="7"/>
        <v>1.4137166941154085</v>
      </c>
      <c r="R83"/>
      <c r="S83">
        <f t="shared" si="5"/>
        <v>18.435655349597706</v>
      </c>
      <c r="T83">
        <f t="shared" si="6"/>
        <v>10.12311659404862</v>
      </c>
    </row>
    <row r="84" spans="2:20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">
        <f t="shared" si="7"/>
        <v>1.4311699866353518</v>
      </c>
      <c r="R84"/>
      <c r="S84">
        <f t="shared" si="5"/>
        <v>18.60826899039936</v>
      </c>
      <c r="T84">
        <f t="shared" si="6"/>
        <v>10.097319312584295</v>
      </c>
    </row>
    <row r="85" spans="2:20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">
        <f t="shared" si="7"/>
        <v>1.4486232791552951</v>
      </c>
      <c r="R85"/>
      <c r="S85">
        <f t="shared" si="5"/>
        <v>18.78130656594854</v>
      </c>
      <c r="T85">
        <f t="shared" si="6"/>
        <v>10.074538483586778</v>
      </c>
    </row>
    <row r="86" spans="2:20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">
        <f t="shared" si="7"/>
        <v>1.4660765716752384</v>
      </c>
      <c r="R86"/>
      <c r="S86">
        <f t="shared" si="5"/>
        <v>18.95471536732348</v>
      </c>
      <c r="T86">
        <f t="shared" si="6"/>
        <v>10.054781046317265</v>
      </c>
    </row>
    <row r="87" spans="2:20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">
        <f t="shared" si="7"/>
        <v>1.4835298641951817</v>
      </c>
      <c r="R87"/>
      <c r="S87">
        <f t="shared" si="5"/>
        <v>19.128442572523433</v>
      </c>
      <c r="T87">
        <f t="shared" si="6"/>
        <v>10.038053019082543</v>
      </c>
    </row>
    <row r="88" spans="2:20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">
        <f t="shared" si="7"/>
        <v>1.5009831567151251</v>
      </c>
      <c r="R88"/>
      <c r="S88">
        <f t="shared" si="5"/>
        <v>19.302435262558763</v>
      </c>
      <c r="T88">
        <f t="shared" si="6"/>
        <v>10.024359497401758</v>
      </c>
    </row>
    <row r="89" spans="2:20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">
        <f t="shared" si="7"/>
        <v>1.5184364492350684</v>
      </c>
      <c r="R89"/>
      <c r="S89">
        <f t="shared" si="5"/>
        <v>19.476640437570577</v>
      </c>
      <c r="T89">
        <f t="shared" si="6"/>
        <v>10.01370465245426</v>
      </c>
    </row>
    <row r="90" spans="2:20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">
        <f t="shared" si="7"/>
        <v>1.5358897417550117</v>
      </c>
      <c r="R90"/>
      <c r="S90">
        <f t="shared" si="5"/>
        <v>19.651005032975007</v>
      </c>
      <c r="T90">
        <f t="shared" si="6"/>
        <v>10.006091729809043</v>
      </c>
    </row>
    <row r="91" spans="2:20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">
        <f t="shared" si="7"/>
        <v>1.553343034274955</v>
      </c>
      <c r="R91"/>
      <c r="S91">
        <f t="shared" si="5"/>
        <v>19.825475935627182</v>
      </c>
      <c r="T91">
        <f t="shared" si="6"/>
        <v>10.001523048436088</v>
      </c>
    </row>
    <row r="92" spans="2:20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">
        <f t="shared" si="7"/>
        <v>1.5707963267948983</v>
      </c>
      <c r="R92"/>
      <c r="S92">
        <f t="shared" si="5"/>
        <v>20.000000000000018</v>
      </c>
      <c r="T92">
        <f t="shared" si="6"/>
        <v>10</v>
      </c>
    </row>
    <row r="93" spans="2:20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">
        <f t="shared" si="7"/>
        <v>1.5882496193148417</v>
      </c>
      <c r="R93"/>
      <c r="S93">
        <f t="shared" si="5"/>
        <v>20.174524064372854</v>
      </c>
      <c r="T93">
        <f t="shared" si="6"/>
        <v>10.001523048436088</v>
      </c>
    </row>
    <row r="94" spans="2:20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">
        <f t="shared" si="7"/>
        <v>1.605702911834785</v>
      </c>
      <c r="R94"/>
      <c r="S94">
        <f t="shared" si="5"/>
        <v>20.348994967025028</v>
      </c>
      <c r="T94">
        <f t="shared" si="6"/>
        <v>10.006091729809043</v>
      </c>
    </row>
    <row r="95" spans="2:20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">
        <f t="shared" si="7"/>
        <v>1.6231562043547283</v>
      </c>
      <c r="R95"/>
      <c r="S95">
        <f t="shared" si="5"/>
        <v>20.523359562429455</v>
      </c>
      <c r="T95">
        <f t="shared" si="6"/>
        <v>10.013704652454262</v>
      </c>
    </row>
    <row r="96" spans="2:20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">
        <f t="shared" si="7"/>
        <v>1.6406094968746716</v>
      </c>
      <c r="R96"/>
      <c r="S96">
        <f t="shared" si="5"/>
        <v>20.697564737441272</v>
      </c>
      <c r="T96">
        <f t="shared" si="6"/>
        <v>10.024359497401759</v>
      </c>
    </row>
    <row r="97" spans="2:20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">
        <f t="shared" si="7"/>
        <v>1.6580627893946149</v>
      </c>
      <c r="R97"/>
      <c r="S97">
        <f t="shared" si="5"/>
        <v>20.871557427476599</v>
      </c>
      <c r="T97">
        <f t="shared" si="6"/>
        <v>10.038053019082547</v>
      </c>
    </row>
    <row r="98" spans="2:20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">
        <f t="shared" si="7"/>
        <v>1.6755160819145583</v>
      </c>
      <c r="R98"/>
      <c r="S98">
        <f t="shared" si="5"/>
        <v>21.045284632676552</v>
      </c>
      <c r="T98">
        <f t="shared" si="6"/>
        <v>10.054781046317268</v>
      </c>
    </row>
    <row r="99" spans="2:20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">
        <f t="shared" si="7"/>
        <v>1.6929693744345016</v>
      </c>
      <c r="R99"/>
      <c r="S99">
        <f t="shared" si="5"/>
        <v>21.218693434051495</v>
      </c>
      <c r="T99">
        <f t="shared" si="6"/>
        <v>10.074538483586782</v>
      </c>
    </row>
    <row r="100" spans="2:20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">
        <f t="shared" si="7"/>
        <v>1.7104226669544449</v>
      </c>
      <c r="R100"/>
      <c r="S100">
        <f t="shared" si="5"/>
        <v>21.391731009600672</v>
      </c>
      <c r="T100">
        <f t="shared" si="6"/>
        <v>10.0973193125843</v>
      </c>
    </row>
    <row r="101" spans="2:20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">
        <f t="shared" si="7"/>
        <v>1.7278759594743882</v>
      </c>
      <c r="R101"/>
      <c r="S101">
        <f t="shared" si="5"/>
        <v>21.564344650402326</v>
      </c>
      <c r="T101">
        <f t="shared" si="6"/>
        <v>10.123116594048625</v>
      </c>
    </row>
    <row r="102" spans="2:20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">
        <f t="shared" si="7"/>
        <v>1.7453292519943315</v>
      </c>
      <c r="R102"/>
      <c r="S102">
        <f t="shared" si="5"/>
        <v>21.736481776669322</v>
      </c>
      <c r="T102">
        <f t="shared" si="6"/>
        <v>10.151922469877924</v>
      </c>
    </row>
    <row r="103" spans="2:20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">
        <f t="shared" si="7"/>
        <v>1.7627825445142749</v>
      </c>
      <c r="R103"/>
      <c r="S103">
        <f t="shared" si="5"/>
        <v>21.908089953765469</v>
      </c>
      <c r="T103">
        <f t="shared" si="6"/>
        <v>10.183728165523364</v>
      </c>
    </row>
    <row r="104" spans="2:20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">
        <f t="shared" si="7"/>
        <v>1.7802358370342182</v>
      </c>
      <c r="R104"/>
      <c r="S104">
        <f t="shared" si="5"/>
        <v>22.079116908177614</v>
      </c>
      <c r="T104">
        <f t="shared" si="6"/>
        <v>10.218523992661947</v>
      </c>
    </row>
    <row r="105" spans="2:20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">
        <f t="shared" si="7"/>
        <v>1.7976891295541615</v>
      </c>
      <c r="R105"/>
      <c r="S105">
        <f t="shared" si="5"/>
        <v>22.249510543438671</v>
      </c>
      <c r="T105">
        <f t="shared" si="6"/>
        <v>10.256299352147652</v>
      </c>
    </row>
    <row r="106" spans="2:20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">
        <f t="shared" si="7"/>
        <v>1.8151424220741048</v>
      </c>
      <c r="R106"/>
      <c r="S106">
        <f t="shared" si="5"/>
        <v>22.419218955996698</v>
      </c>
      <c r="T106">
        <f t="shared" si="6"/>
        <v>10.297042737240039</v>
      </c>
    </row>
    <row r="107" spans="2:20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">
        <f t="shared" si="7"/>
        <v>1.8325957145940481</v>
      </c>
      <c r="R107"/>
      <c r="S107">
        <f t="shared" si="5"/>
        <v>22.588190451025227</v>
      </c>
      <c r="T107">
        <f t="shared" si="6"/>
        <v>10.340741737109322</v>
      </c>
    </row>
    <row r="108" spans="2:20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">
        <f t="shared" si="7"/>
        <v>1.8500490071139915</v>
      </c>
      <c r="R108"/>
      <c r="S108">
        <f t="shared" si="5"/>
        <v>22.756373558170012</v>
      </c>
      <c r="T108">
        <f t="shared" si="6"/>
        <v>10.387383040616818</v>
      </c>
    </row>
    <row r="109" spans="2:20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">
        <f t="shared" si="7"/>
        <v>1.8675022996339348</v>
      </c>
      <c r="R109"/>
      <c r="S109">
        <f t="shared" si="5"/>
        <v>22.923717047227388</v>
      </c>
      <c r="T109">
        <f t="shared" si="6"/>
        <v>10.436952440369652</v>
      </c>
    </row>
    <row r="110" spans="2:20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">
        <f t="shared" si="7"/>
        <v>1.8849555921538781</v>
      </c>
      <c r="R110"/>
      <c r="S110">
        <f t="shared" si="5"/>
        <v>23.090169943749494</v>
      </c>
      <c r="T110">
        <f t="shared" si="6"/>
        <v>10.489434837048471</v>
      </c>
    </row>
    <row r="111" spans="2:20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">
        <f t="shared" si="7"/>
        <v>1.9024088846738214</v>
      </c>
      <c r="R111"/>
      <c r="S111">
        <f t="shared" si="5"/>
        <v>23.255681544571587</v>
      </c>
      <c r="T111">
        <f t="shared" si="6"/>
        <v>10.54481424400684</v>
      </c>
    </row>
    <row r="112" spans="2:20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">
        <f t="shared" si="7"/>
        <v>1.9198621771937647</v>
      </c>
      <c r="R112"/>
      <c r="S112">
        <f t="shared" si="5"/>
        <v>23.420201433256707</v>
      </c>
      <c r="T112">
        <f t="shared" si="6"/>
        <v>10.603073792140924</v>
      </c>
    </row>
    <row r="113" spans="2:20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">
        <f t="shared" si="7"/>
        <v>1.937315469713708</v>
      </c>
      <c r="R113"/>
      <c r="S113">
        <f t="shared" si="5"/>
        <v>23.583679495453023</v>
      </c>
      <c r="T113">
        <f t="shared" si="6"/>
        <v>10.66419573502799</v>
      </c>
    </row>
    <row r="114" spans="2:20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">
        <f t="shared" si="7"/>
        <v>1.9547687622336514</v>
      </c>
      <c r="R114"/>
      <c r="S114">
        <f t="shared" si="5"/>
        <v>23.746065934159141</v>
      </c>
      <c r="T114">
        <f t="shared" si="6"/>
        <v>10.728161454332135</v>
      </c>
    </row>
    <row r="115" spans="2:20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">
        <f t="shared" si="7"/>
        <v>1.9722220547535947</v>
      </c>
      <c r="R115"/>
      <c r="S115">
        <f t="shared" si="5"/>
        <v>23.907311284892756</v>
      </c>
      <c r="T115">
        <f t="shared" si="6"/>
        <v>10.794951465475606</v>
      </c>
    </row>
    <row r="116" spans="2:20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">
        <f t="shared" si="7"/>
        <v>1.989675347273538</v>
      </c>
      <c r="R116"/>
      <c r="S116">
        <f t="shared" si="5"/>
        <v>24.067366430758021</v>
      </c>
      <c r="T116">
        <f t="shared" si="6"/>
        <v>10.864545423574</v>
      </c>
    </row>
    <row r="117" spans="2:20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">
        <f t="shared" si="7"/>
        <v>2.0071286397934811</v>
      </c>
      <c r="R117"/>
      <c r="S117">
        <f t="shared" si="5"/>
        <v>24.226182617407012</v>
      </c>
      <c r="T117">
        <f t="shared" si="6"/>
        <v>10.93692212963351</v>
      </c>
    </row>
    <row r="118" spans="2:20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">
        <f t="shared" si="7"/>
        <v>2.0245819323134242</v>
      </c>
      <c r="R118"/>
      <c r="S118">
        <f t="shared" si="5"/>
        <v>24.383711467890791</v>
      </c>
      <c r="T118">
        <f t="shared" si="6"/>
        <v>11.012059537008339</v>
      </c>
    </row>
    <row r="119" spans="2:20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">
        <f t="shared" si="7"/>
        <v>2.0420352248333673</v>
      </c>
      <c r="R119"/>
      <c r="S119">
        <f t="shared" si="5"/>
        <v>24.539904997395482</v>
      </c>
      <c r="T119">
        <f t="shared" si="6"/>
        <v>11.089934758116328</v>
      </c>
    </row>
    <row r="120" spans="2:20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">
        <f t="shared" si="7"/>
        <v>2.0594885173533104</v>
      </c>
      <c r="R120"/>
      <c r="S120">
        <f t="shared" si="5"/>
        <v>24.694715627858919</v>
      </c>
      <c r="T120">
        <f t="shared" si="6"/>
        <v>11.170524071410737</v>
      </c>
    </row>
    <row r="121" spans="2:20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">
        <f t="shared" si="7"/>
        <v>2.0769418098732535</v>
      </c>
      <c r="R121"/>
      <c r="S121">
        <f t="shared" si="5"/>
        <v>24.848096202463381</v>
      </c>
      <c r="T121">
        <f t="shared" si="6"/>
        <v>11.253802928606047</v>
      </c>
    </row>
    <row r="122" spans="2:20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">
        <f t="shared" si="7"/>
        <v>2.0943951023931966</v>
      </c>
      <c r="R122"/>
      <c r="S122">
        <f t="shared" si="5"/>
        <v>25.000000000000011</v>
      </c>
      <c r="T122">
        <f t="shared" si="6"/>
        <v>11.33974596215562</v>
      </c>
    </row>
    <row r="123" spans="2:20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">
        <f t="shared" si="7"/>
        <v>2.1118483949131397</v>
      </c>
      <c r="R123"/>
      <c r="S123">
        <f t="shared" si="5"/>
        <v>25.150380749100549</v>
      </c>
      <c r="T123">
        <f t="shared" si="6"/>
        <v>11.428326992978882</v>
      </c>
    </row>
    <row r="124" spans="2:20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">
        <f t="shared" si="7"/>
        <v>2.1293016874330828</v>
      </c>
      <c r="R124"/>
      <c r="S124">
        <f t="shared" si="5"/>
        <v>25.299192642332056</v>
      </c>
      <c r="T124">
        <f t="shared" si="6"/>
        <v>11.519519038435744</v>
      </c>
    </row>
    <row r="125" spans="2:20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">
        <f t="shared" si="7"/>
        <v>2.1467549799530259</v>
      </c>
      <c r="R125"/>
      <c r="S125">
        <f t="shared" si="5"/>
        <v>25.446390350150274</v>
      </c>
      <c r="T125">
        <f t="shared" si="6"/>
        <v>11.613294320545762</v>
      </c>
    </row>
    <row r="126" spans="2:20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">
        <f t="shared" si="7"/>
        <v>2.164208272472969</v>
      </c>
      <c r="R126"/>
      <c r="S126">
        <f t="shared" si="5"/>
        <v>25.591929034707469</v>
      </c>
      <c r="T126">
        <f t="shared" si="6"/>
        <v>11.709624274449585</v>
      </c>
    </row>
    <row r="127" spans="2:20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">
        <f t="shared" si="7"/>
        <v>2.1816615649929121</v>
      </c>
      <c r="R127"/>
      <c r="S127">
        <f t="shared" si="5"/>
        <v>25.735764363510462</v>
      </c>
      <c r="T127">
        <f t="shared" si="6"/>
        <v>11.808479557110083</v>
      </c>
    </row>
    <row r="128" spans="2:20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">
        <f t="shared" si="7"/>
        <v>2.1991148575128552</v>
      </c>
      <c r="R128"/>
      <c r="S128">
        <f t="shared" si="5"/>
        <v>25.87785252292473</v>
      </c>
      <c r="T128">
        <f t="shared" si="6"/>
        <v>11.909830056250525</v>
      </c>
    </row>
    <row r="129" spans="2:20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">
        <f t="shared" si="7"/>
        <v>2.2165681500327983</v>
      </c>
      <c r="R129"/>
      <c r="S129">
        <f t="shared" si="5"/>
        <v>26.01815023152048</v>
      </c>
      <c r="T129">
        <f t="shared" si="6"/>
        <v>12.013644899527069</v>
      </c>
    </row>
    <row r="130" spans="2:20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">
        <f t="shared" si="7"/>
        <v>2.2340214425527414</v>
      </c>
      <c r="R130"/>
      <c r="S130">
        <f t="shared" ref="S130:S193" si="8">($C$4+$D$4)/2+0.5*($C$4-$D$4)*COS($Q130)</f>
        <v>26.156614753256576</v>
      </c>
      <c r="T130">
        <f t="shared" ref="T130:T193" si="9">($C$4+$D$4)/2+0.5*($C$4-$D$4)*SIN($Q130)</f>
        <v>12.119892463932779</v>
      </c>
    </row>
    <row r="131" spans="2:20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">
        <f t="shared" si="7"/>
        <v>2.2514747350726845</v>
      </c>
      <c r="R131"/>
      <c r="S131">
        <f t="shared" si="8"/>
        <v>26.29320391049837</v>
      </c>
      <c r="T131">
        <f t="shared" si="9"/>
        <v>12.228540385430286</v>
      </c>
    </row>
    <row r="132" spans="2:20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">
        <f t="shared" ref="Q132:Q195" si="10">Q131+$P$3</f>
        <v>2.2689280275926276</v>
      </c>
      <c r="R132"/>
      <c r="S132">
        <f t="shared" si="8"/>
        <v>26.427876096865386</v>
      </c>
      <c r="T132">
        <f t="shared" si="9"/>
        <v>12.339555568810214</v>
      </c>
    </row>
    <row r="133" spans="2:20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">
        <f t="shared" si="10"/>
        <v>2.2863813201125707</v>
      </c>
      <c r="R133"/>
      <c r="S133">
        <f t="shared" si="8"/>
        <v>26.560590289905065</v>
      </c>
      <c r="T133">
        <f t="shared" si="9"/>
        <v>12.452904197772273</v>
      </c>
    </row>
    <row r="134" spans="2:20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">
        <f t="shared" si="10"/>
        <v>2.3038346126325138</v>
      </c>
      <c r="R134"/>
      <c r="S134">
        <f t="shared" si="8"/>
        <v>26.691306063588573</v>
      </c>
      <c r="T134">
        <f t="shared" si="9"/>
        <v>12.568551745226049</v>
      </c>
    </row>
    <row r="135" spans="2:20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">
        <f t="shared" si="10"/>
        <v>2.3212879051524569</v>
      </c>
      <c r="R135"/>
      <c r="S135">
        <f t="shared" si="8"/>
        <v>26.819983600624973</v>
      </c>
      <c r="T135">
        <f t="shared" si="9"/>
        <v>12.686462983808285</v>
      </c>
    </row>
    <row r="136" spans="2:20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">
        <f t="shared" si="10"/>
        <v>2.3387411976724</v>
      </c>
      <c r="R136"/>
      <c r="S136">
        <f t="shared" si="8"/>
        <v>26.946583704589962</v>
      </c>
      <c r="T136">
        <f t="shared" si="9"/>
        <v>12.806601996613477</v>
      </c>
    </row>
    <row r="137" spans="2:20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">
        <f t="shared" si="10"/>
        <v>2.3561944901923431</v>
      </c>
      <c r="R137"/>
      <c r="S137">
        <f t="shared" si="8"/>
        <v>27.071067811865461</v>
      </c>
      <c r="T137">
        <f t="shared" si="9"/>
        <v>12.928932188134512</v>
      </c>
    </row>
    <row r="138" spans="2:20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">
        <f t="shared" si="10"/>
        <v>2.3736477827122862</v>
      </c>
      <c r="R138"/>
      <c r="S138">
        <f t="shared" si="8"/>
        <v>27.193398003386498</v>
      </c>
      <c r="T138">
        <f t="shared" si="9"/>
        <v>13.053416295410011</v>
      </c>
    </row>
    <row r="139" spans="2:20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">
        <f t="shared" si="10"/>
        <v>2.3911010752322293</v>
      </c>
      <c r="R139"/>
      <c r="S139">
        <f t="shared" si="8"/>
        <v>27.313537016191688</v>
      </c>
      <c r="T139">
        <f t="shared" si="9"/>
        <v>13.180016399374999</v>
      </c>
    </row>
    <row r="140" spans="2:20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">
        <f t="shared" si="10"/>
        <v>2.4085543677521724</v>
      </c>
      <c r="R140"/>
      <c r="S140">
        <f t="shared" si="8"/>
        <v>27.431448254773926</v>
      </c>
      <c r="T140">
        <f t="shared" si="9"/>
        <v>13.3086939364114</v>
      </c>
    </row>
    <row r="141" spans="2:20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">
        <f t="shared" si="10"/>
        <v>2.4260076602721155</v>
      </c>
      <c r="R141"/>
      <c r="S141">
        <f t="shared" si="8"/>
        <v>27.547095802227702</v>
      </c>
      <c r="T141">
        <f t="shared" si="9"/>
        <v>13.439409710094907</v>
      </c>
    </row>
    <row r="142" spans="2:20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">
        <f t="shared" si="10"/>
        <v>2.4434609527920585</v>
      </c>
      <c r="R142"/>
      <c r="S142">
        <f t="shared" si="8"/>
        <v>27.660444431189763</v>
      </c>
      <c r="T142">
        <f t="shared" si="9"/>
        <v>13.572123903134585</v>
      </c>
    </row>
    <row r="143" spans="2:20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">
        <f t="shared" si="10"/>
        <v>2.4609142453120016</v>
      </c>
      <c r="R143"/>
      <c r="S143">
        <f t="shared" si="8"/>
        <v>27.771459614569689</v>
      </c>
      <c r="T143">
        <f t="shared" si="9"/>
        <v>13.706796089501601</v>
      </c>
    </row>
    <row r="144" spans="2:20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">
        <f t="shared" si="10"/>
        <v>2.4783675378319447</v>
      </c>
      <c r="R144"/>
      <c r="S144">
        <f t="shared" si="8"/>
        <v>27.8801075360672</v>
      </c>
      <c r="T144">
        <f t="shared" si="9"/>
        <v>13.843385246743392</v>
      </c>
    </row>
    <row r="145" spans="2:20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">
        <f t="shared" si="10"/>
        <v>2.4958208303518878</v>
      </c>
      <c r="R145"/>
      <c r="S145">
        <f t="shared" si="8"/>
        <v>27.986355100472906</v>
      </c>
      <c r="T145">
        <f t="shared" si="9"/>
        <v>13.981849768479488</v>
      </c>
    </row>
    <row r="146" spans="2:20" x14ac:dyDescent="0.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">
        <f t="shared" si="10"/>
        <v>2.5132741228718309</v>
      </c>
      <c r="R146"/>
      <c r="S146">
        <f t="shared" si="8"/>
        <v>28.090169943749451</v>
      </c>
      <c r="T146">
        <f t="shared" si="9"/>
        <v>14.122147477075238</v>
      </c>
    </row>
    <row r="147" spans="2:20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">
        <f t="shared" si="10"/>
        <v>2.530727415391774</v>
      </c>
      <c r="R147"/>
      <c r="S147">
        <f t="shared" si="8"/>
        <v>28.191520442889896</v>
      </c>
      <c r="T147">
        <f t="shared" si="9"/>
        <v>14.264235636489508</v>
      </c>
    </row>
    <row r="148" spans="2:20" x14ac:dyDescent="0.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">
        <f t="shared" si="10"/>
        <v>2.5481807079117171</v>
      </c>
      <c r="R148"/>
      <c r="S148">
        <f t="shared" si="8"/>
        <v>28.290375725550394</v>
      </c>
      <c r="T148">
        <f t="shared" si="9"/>
        <v>14.408070965292499</v>
      </c>
    </row>
    <row r="149" spans="2:20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">
        <f t="shared" si="10"/>
        <v>2.5656340004316602</v>
      </c>
      <c r="R149"/>
      <c r="S149">
        <f t="shared" si="8"/>
        <v>28.386705679454217</v>
      </c>
      <c r="T149">
        <f t="shared" si="9"/>
        <v>14.553609649849694</v>
      </c>
    </row>
    <row r="150" spans="2:20" x14ac:dyDescent="0.3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">
        <f t="shared" si="10"/>
        <v>2.5830872929516033</v>
      </c>
      <c r="R150"/>
      <c r="S150">
        <f t="shared" si="8"/>
        <v>28.480480961564236</v>
      </c>
      <c r="T150">
        <f t="shared" si="9"/>
        <v>14.700807357667912</v>
      </c>
    </row>
    <row r="151" spans="2:20" x14ac:dyDescent="0.3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">
        <f t="shared" si="10"/>
        <v>2.6005405854715464</v>
      </c>
      <c r="R151"/>
      <c r="S151">
        <f t="shared" si="8"/>
        <v>28.571673007021097</v>
      </c>
      <c r="T151">
        <f t="shared" si="9"/>
        <v>14.849619250899419</v>
      </c>
    </row>
    <row r="152" spans="2:20" x14ac:dyDescent="0.3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">
        <f t="shared" si="10"/>
        <v>2.6179938779914895</v>
      </c>
      <c r="R152"/>
      <c r="S152">
        <f t="shared" si="8"/>
        <v>28.660254037844361</v>
      </c>
      <c r="T152">
        <f t="shared" si="9"/>
        <v>14.999999999999957</v>
      </c>
    </row>
    <row r="153" spans="2:20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">
        <f t="shared" si="10"/>
        <v>2.6354471705114326</v>
      </c>
      <c r="R153"/>
      <c r="S153">
        <f t="shared" si="8"/>
        <v>28.746197071393937</v>
      </c>
      <c r="T153">
        <f t="shared" si="9"/>
        <v>15.151903797536585</v>
      </c>
    </row>
    <row r="154" spans="2:20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">
        <f t="shared" si="10"/>
        <v>2.6529004630313757</v>
      </c>
      <c r="R154"/>
      <c r="S154">
        <f t="shared" si="8"/>
        <v>28.829475928589247</v>
      </c>
      <c r="T154">
        <f t="shared" si="9"/>
        <v>15.305284372141045</v>
      </c>
    </row>
    <row r="155" spans="2:20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">
        <f t="shared" si="10"/>
        <v>2.6703537555513188</v>
      </c>
      <c r="R155"/>
      <c r="S155">
        <f t="shared" si="8"/>
        <v>28.910065241883654</v>
      </c>
      <c r="T155">
        <f t="shared" si="9"/>
        <v>15.460095002604483</v>
      </c>
    </row>
    <row r="156" spans="2:20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">
        <f t="shared" si="10"/>
        <v>2.6878070480712619</v>
      </c>
      <c r="R156"/>
      <c r="S156">
        <f t="shared" si="8"/>
        <v>28.987940462991645</v>
      </c>
      <c r="T156">
        <f t="shared" si="9"/>
        <v>15.616288532109175</v>
      </c>
    </row>
    <row r="157" spans="2:20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">
        <f t="shared" si="10"/>
        <v>2.705260340591205</v>
      </c>
      <c r="R157"/>
      <c r="S157">
        <f t="shared" si="8"/>
        <v>29.063077870366477</v>
      </c>
      <c r="T157">
        <f t="shared" si="9"/>
        <v>15.773817382592952</v>
      </c>
    </row>
    <row r="158" spans="2:20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">
        <f t="shared" si="10"/>
        <v>2.7227136331111481</v>
      </c>
      <c r="R158"/>
      <c r="S158">
        <f t="shared" si="8"/>
        <v>29.135454576425985</v>
      </c>
      <c r="T158">
        <f t="shared" si="9"/>
        <v>15.932633569241943</v>
      </c>
    </row>
    <row r="159" spans="2:20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">
        <f t="shared" si="10"/>
        <v>2.7401669256310912</v>
      </c>
      <c r="R159"/>
      <c r="S159">
        <f t="shared" si="8"/>
        <v>29.20504853452438</v>
      </c>
      <c r="T159">
        <f t="shared" si="9"/>
        <v>16.092688715107204</v>
      </c>
    </row>
    <row r="160" spans="2:20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">
        <f t="shared" si="10"/>
        <v>2.7576202181510343</v>
      </c>
      <c r="R160"/>
      <c r="S160">
        <f t="shared" si="8"/>
        <v>29.271838545667848</v>
      </c>
      <c r="T160">
        <f t="shared" si="9"/>
        <v>16.25393406584082</v>
      </c>
    </row>
    <row r="161" spans="2:20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">
        <f t="shared" si="10"/>
        <v>2.7750735106709774</v>
      </c>
      <c r="R161"/>
      <c r="S161">
        <f t="shared" si="8"/>
        <v>29.335804264971994</v>
      </c>
      <c r="T161">
        <f t="shared" si="9"/>
        <v>16.416320504546935</v>
      </c>
    </row>
    <row r="162" spans="2:20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">
        <f t="shared" si="10"/>
        <v>2.7925268031909205</v>
      </c>
      <c r="R162"/>
      <c r="S162">
        <f t="shared" si="8"/>
        <v>29.39692620785906</v>
      </c>
      <c r="T162">
        <f t="shared" si="9"/>
        <v>16.57979856674325</v>
      </c>
    </row>
    <row r="163" spans="2:20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">
        <f t="shared" si="10"/>
        <v>2.8099800957108636</v>
      </c>
      <c r="R163"/>
      <c r="S163">
        <f t="shared" si="8"/>
        <v>29.455185755993146</v>
      </c>
      <c r="T163">
        <f t="shared" si="9"/>
        <v>16.744318455428367</v>
      </c>
    </row>
    <row r="164" spans="2:20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">
        <f t="shared" si="10"/>
        <v>2.8274333882308067</v>
      </c>
      <c r="R164"/>
      <c r="S164">
        <f t="shared" si="8"/>
        <v>29.510565162951515</v>
      </c>
      <c r="T164">
        <f t="shared" si="9"/>
        <v>16.909830056250456</v>
      </c>
    </row>
    <row r="165" spans="2:20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">
        <f t="shared" si="10"/>
        <v>2.8448866807507498</v>
      </c>
      <c r="R165"/>
      <c r="S165">
        <f t="shared" si="8"/>
        <v>29.563047559630334</v>
      </c>
      <c r="T165">
        <f t="shared" si="9"/>
        <v>17.076282952772562</v>
      </c>
    </row>
    <row r="166" spans="2:20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">
        <f t="shared" si="10"/>
        <v>2.8623399732706929</v>
      </c>
      <c r="R166"/>
      <c r="S166">
        <f t="shared" si="8"/>
        <v>29.612616959383168</v>
      </c>
      <c r="T166">
        <f t="shared" si="9"/>
        <v>17.243626441829935</v>
      </c>
    </row>
    <row r="167" spans="2:20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">
        <f t="shared" si="10"/>
        <v>2.879793265790636</v>
      </c>
      <c r="R167"/>
      <c r="S167">
        <f t="shared" si="8"/>
        <v>29.659258262890663</v>
      </c>
      <c r="T167">
        <f t="shared" si="9"/>
        <v>17.411809548974716</v>
      </c>
    </row>
    <row r="168" spans="2:20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">
        <f t="shared" si="10"/>
        <v>2.8972465583105791</v>
      </c>
      <c r="R168"/>
      <c r="S168">
        <f t="shared" si="8"/>
        <v>29.702957262759945</v>
      </c>
      <c r="T168">
        <f t="shared" si="9"/>
        <v>17.580781044003245</v>
      </c>
    </row>
    <row r="169" spans="2:20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">
        <f t="shared" si="10"/>
        <v>2.9146998508305222</v>
      </c>
      <c r="R169"/>
      <c r="S169">
        <f t="shared" si="8"/>
        <v>29.743700647852336</v>
      </c>
      <c r="T169">
        <f t="shared" si="9"/>
        <v>17.750489456561269</v>
      </c>
    </row>
    <row r="170" spans="2:20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">
        <f t="shared" si="10"/>
        <v>2.9321531433504653</v>
      </c>
      <c r="R170"/>
      <c r="S170">
        <f t="shared" si="8"/>
        <v>29.781476007338039</v>
      </c>
      <c r="T170">
        <f t="shared" si="9"/>
        <v>17.920883091822326</v>
      </c>
    </row>
    <row r="171" spans="2:20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">
        <f t="shared" si="10"/>
        <v>2.9496064358704084</v>
      </c>
      <c r="R171"/>
      <c r="S171">
        <f t="shared" si="8"/>
        <v>29.816271834476623</v>
      </c>
      <c r="T171">
        <f t="shared" si="9"/>
        <v>18.091910046234467</v>
      </c>
    </row>
    <row r="172" spans="2:20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">
        <f t="shared" si="10"/>
        <v>2.9670597283903515</v>
      </c>
      <c r="R172"/>
      <c r="S172">
        <f t="shared" si="8"/>
        <v>29.848077530122065</v>
      </c>
      <c r="T172">
        <f t="shared" si="9"/>
        <v>18.26351822333061</v>
      </c>
    </row>
    <row r="173" spans="2:20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">
        <f t="shared" si="10"/>
        <v>2.9845130209102946</v>
      </c>
      <c r="R173"/>
      <c r="S173">
        <f t="shared" si="8"/>
        <v>29.876883405951361</v>
      </c>
      <c r="T173">
        <f t="shared" si="9"/>
        <v>18.435655349597603</v>
      </c>
    </row>
    <row r="174" spans="2:20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">
        <f t="shared" si="10"/>
        <v>3.0019663134302377</v>
      </c>
      <c r="R174"/>
      <c r="S174">
        <f t="shared" si="8"/>
        <v>29.902680687415689</v>
      </c>
      <c r="T174">
        <f t="shared" si="9"/>
        <v>18.608268990399253</v>
      </c>
    </row>
    <row r="175" spans="2:20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">
        <f t="shared" si="10"/>
        <v>3.0194196059501808</v>
      </c>
      <c r="R175"/>
      <c r="S175">
        <f t="shared" si="8"/>
        <v>29.925461516413208</v>
      </c>
      <c r="T175">
        <f t="shared" si="9"/>
        <v>18.781306565948434</v>
      </c>
    </row>
    <row r="176" spans="2:20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">
        <f t="shared" si="10"/>
        <v>3.0368728984701239</v>
      </c>
      <c r="R176"/>
      <c r="S176">
        <f t="shared" si="8"/>
        <v>29.945218953682723</v>
      </c>
      <c r="T176">
        <f t="shared" si="9"/>
        <v>18.95471536732337</v>
      </c>
    </row>
    <row r="177" spans="2:20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">
        <f t="shared" si="10"/>
        <v>3.054326190990067</v>
      </c>
      <c r="R177"/>
      <c r="S177">
        <f t="shared" si="8"/>
        <v>29.961946980917446</v>
      </c>
      <c r="T177">
        <f t="shared" si="9"/>
        <v>19.128442572523319</v>
      </c>
    </row>
    <row r="178" spans="2:20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">
        <f t="shared" si="10"/>
        <v>3.0717794835100101</v>
      </c>
      <c r="R178"/>
      <c r="S178">
        <f t="shared" si="8"/>
        <v>29.975640502598235</v>
      </c>
      <c r="T178">
        <f t="shared" si="9"/>
        <v>19.302435262558646</v>
      </c>
    </row>
    <row r="179" spans="2:20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">
        <f t="shared" si="10"/>
        <v>3.0892327760299532</v>
      </c>
      <c r="R179"/>
      <c r="S179">
        <f t="shared" si="8"/>
        <v>29.986295347545735</v>
      </c>
      <c r="T179">
        <f t="shared" si="9"/>
        <v>19.47664043757046</v>
      </c>
    </row>
    <row r="180" spans="2:20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">
        <f t="shared" si="10"/>
        <v>3.1066860685498963</v>
      </c>
      <c r="R180"/>
      <c r="S180">
        <f t="shared" si="8"/>
        <v>29.993908270190953</v>
      </c>
      <c r="T180">
        <f t="shared" si="9"/>
        <v>19.651005032974886</v>
      </c>
    </row>
    <row r="181" spans="2:20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">
        <f t="shared" si="10"/>
        <v>3.1241393610698394</v>
      </c>
      <c r="R181"/>
      <c r="S181">
        <f t="shared" si="8"/>
        <v>29.998476951563909</v>
      </c>
      <c r="T181">
        <f t="shared" si="9"/>
        <v>19.825475935627058</v>
      </c>
    </row>
    <row r="182" spans="2:20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">
        <f t="shared" si="10"/>
        <v>3.1415926535897825</v>
      </c>
      <c r="R182"/>
      <c r="S182">
        <f t="shared" si="8"/>
        <v>30</v>
      </c>
      <c r="T182">
        <f t="shared" si="9"/>
        <v>19.999999999999893</v>
      </c>
    </row>
    <row r="183" spans="2:20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">
        <f t="shared" si="10"/>
        <v>3.1590459461097256</v>
      </c>
      <c r="R183"/>
      <c r="S183">
        <f t="shared" si="8"/>
        <v>29.998476951563916</v>
      </c>
      <c r="T183">
        <f t="shared" si="9"/>
        <v>20.174524064372726</v>
      </c>
    </row>
    <row r="184" spans="2:20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">
        <f t="shared" si="10"/>
        <v>3.1764992386296687</v>
      </c>
      <c r="R184"/>
      <c r="S184">
        <f t="shared" si="8"/>
        <v>29.993908270190961</v>
      </c>
      <c r="T184">
        <f t="shared" si="9"/>
        <v>20.348994967024897</v>
      </c>
    </row>
    <row r="185" spans="2:20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">
        <f t="shared" si="10"/>
        <v>3.1939525311496118</v>
      </c>
      <c r="R185"/>
      <c r="S185">
        <f t="shared" si="8"/>
        <v>29.986295347545745</v>
      </c>
      <c r="T185">
        <f t="shared" si="9"/>
        <v>20.523359562429324</v>
      </c>
    </row>
    <row r="186" spans="2:20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">
        <f t="shared" si="10"/>
        <v>3.2114058236695548</v>
      </c>
      <c r="R186"/>
      <c r="S186">
        <f t="shared" si="8"/>
        <v>29.975640502598253</v>
      </c>
      <c r="T186">
        <f t="shared" si="9"/>
        <v>20.697564737441137</v>
      </c>
    </row>
    <row r="187" spans="2:20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">
        <f t="shared" si="10"/>
        <v>3.2288591161894979</v>
      </c>
      <c r="R187"/>
      <c r="S187">
        <f t="shared" si="8"/>
        <v>29.961946980917467</v>
      </c>
      <c r="T187">
        <f t="shared" si="9"/>
        <v>20.871557427476464</v>
      </c>
    </row>
    <row r="188" spans="2:20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">
        <f t="shared" si="10"/>
        <v>3.246312408709441</v>
      </c>
      <c r="R188"/>
      <c r="S188">
        <f t="shared" si="8"/>
        <v>29.945218953682748</v>
      </c>
      <c r="T188">
        <f t="shared" si="9"/>
        <v>21.045284632676417</v>
      </c>
    </row>
    <row r="189" spans="2:20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">
        <f t="shared" si="10"/>
        <v>3.2637657012293841</v>
      </c>
      <c r="R189"/>
      <c r="S189">
        <f t="shared" si="8"/>
        <v>29.925461516413236</v>
      </c>
      <c r="T189">
        <f t="shared" si="9"/>
        <v>21.218693434051353</v>
      </c>
    </row>
    <row r="190" spans="2:20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">
        <f t="shared" si="10"/>
        <v>3.2812189937493272</v>
      </c>
      <c r="R190"/>
      <c r="S190">
        <f t="shared" si="8"/>
        <v>29.902680687415721</v>
      </c>
      <c r="T190">
        <f t="shared" si="9"/>
        <v>21.391731009600534</v>
      </c>
    </row>
    <row r="191" spans="2:20" x14ac:dyDescent="0.3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">
        <f t="shared" si="10"/>
        <v>3.2986722862692703</v>
      </c>
      <c r="R191"/>
      <c r="S191">
        <f t="shared" si="8"/>
        <v>29.876883405951396</v>
      </c>
      <c r="T191">
        <f t="shared" si="9"/>
        <v>21.564344650402184</v>
      </c>
    </row>
    <row r="192" spans="2:20" x14ac:dyDescent="0.3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">
        <f t="shared" si="10"/>
        <v>3.3161255787892134</v>
      </c>
      <c r="R192"/>
      <c r="S192">
        <f t="shared" si="8"/>
        <v>29.848077530122104</v>
      </c>
      <c r="T192">
        <f t="shared" si="9"/>
        <v>21.736481776669176</v>
      </c>
    </row>
    <row r="193" spans="2:20" x14ac:dyDescent="0.3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">
        <f t="shared" si="10"/>
        <v>3.3335788713091565</v>
      </c>
      <c r="R193"/>
      <c r="S193">
        <f t="shared" si="8"/>
        <v>29.816271834476666</v>
      </c>
      <c r="T193">
        <f t="shared" si="9"/>
        <v>21.90808995376532</v>
      </c>
    </row>
    <row r="194" spans="2:20" x14ac:dyDescent="0.3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">
        <f t="shared" si="10"/>
        <v>3.3510321638290996</v>
      </c>
      <c r="R194"/>
      <c r="S194">
        <f t="shared" ref="S194:S257" si="11">($C$4+$D$4)/2+0.5*($C$4-$D$4)*COS($Q194)</f>
        <v>29.781476007338085</v>
      </c>
      <c r="T194">
        <f t="shared" ref="T194:T257" si="12">($C$4+$D$4)/2+0.5*($C$4-$D$4)*SIN($Q194)</f>
        <v>22.079116908177465</v>
      </c>
    </row>
    <row r="195" spans="2:20" x14ac:dyDescent="0.3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">
        <f t="shared" si="10"/>
        <v>3.3684854563490427</v>
      </c>
      <c r="R195"/>
      <c r="S195">
        <f t="shared" si="11"/>
        <v>29.743700647852382</v>
      </c>
      <c r="T195">
        <f t="shared" si="12"/>
        <v>22.249510543438518</v>
      </c>
    </row>
    <row r="196" spans="2:20" x14ac:dyDescent="0.3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">
        <f t="shared" ref="Q196:Q259" si="13">Q195+$P$3</f>
        <v>3.3859387488689858</v>
      </c>
      <c r="R196"/>
      <c r="S196">
        <f t="shared" si="11"/>
        <v>29.702957262759998</v>
      </c>
      <c r="T196">
        <f t="shared" si="12"/>
        <v>22.419218955996545</v>
      </c>
    </row>
    <row r="197" spans="2:20" x14ac:dyDescent="0.3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">
        <f t="shared" si="13"/>
        <v>3.4033920413889289</v>
      </c>
      <c r="R197"/>
      <c r="S197">
        <f t="shared" si="11"/>
        <v>29.659258262890717</v>
      </c>
      <c r="T197">
        <f t="shared" si="12"/>
        <v>22.588190451025074</v>
      </c>
    </row>
    <row r="198" spans="2:20" x14ac:dyDescent="0.3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">
        <f t="shared" si="13"/>
        <v>3.420845333908872</v>
      </c>
      <c r="R198"/>
      <c r="S198">
        <f t="shared" si="11"/>
        <v>29.612616959383224</v>
      </c>
      <c r="T198">
        <f t="shared" si="12"/>
        <v>22.756373558169859</v>
      </c>
    </row>
    <row r="199" spans="2:20" x14ac:dyDescent="0.3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">
        <f t="shared" si="13"/>
        <v>3.4382986264288151</v>
      </c>
      <c r="R199"/>
      <c r="S199">
        <f t="shared" si="11"/>
        <v>29.563047559630398</v>
      </c>
      <c r="T199">
        <f t="shared" si="12"/>
        <v>22.923717047227232</v>
      </c>
    </row>
    <row r="200" spans="2:20" x14ac:dyDescent="0.3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">
        <f t="shared" si="13"/>
        <v>3.4557519189487582</v>
      </c>
      <c r="R200"/>
      <c r="S200">
        <f t="shared" si="11"/>
        <v>29.510565162951579</v>
      </c>
      <c r="T200">
        <f t="shared" si="12"/>
        <v>23.090169943749338</v>
      </c>
    </row>
    <row r="201" spans="2:20" x14ac:dyDescent="0.3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">
        <f t="shared" si="13"/>
        <v>3.4732052114687013</v>
      </c>
      <c r="R201"/>
      <c r="S201">
        <f t="shared" si="11"/>
        <v>29.455185755993213</v>
      </c>
      <c r="T201">
        <f t="shared" si="12"/>
        <v>23.255681544571431</v>
      </c>
    </row>
    <row r="202" spans="2:20" x14ac:dyDescent="0.3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">
        <f t="shared" si="13"/>
        <v>3.4906585039886444</v>
      </c>
      <c r="R202"/>
      <c r="S202">
        <f t="shared" si="11"/>
        <v>29.396926207859135</v>
      </c>
      <c r="T202">
        <f t="shared" si="12"/>
        <v>23.420201433256548</v>
      </c>
    </row>
    <row r="203" spans="2:20" x14ac:dyDescent="0.3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">
        <f t="shared" si="13"/>
        <v>3.5081117965085875</v>
      </c>
      <c r="R203"/>
      <c r="S203">
        <f t="shared" si="11"/>
        <v>29.335804264972069</v>
      </c>
      <c r="T203">
        <f t="shared" si="12"/>
        <v>23.583679495452863</v>
      </c>
    </row>
    <row r="204" spans="2:20" x14ac:dyDescent="0.3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">
        <f t="shared" si="13"/>
        <v>3.5255650890285306</v>
      </c>
      <c r="R204"/>
      <c r="S204">
        <f t="shared" si="11"/>
        <v>29.271838545667933</v>
      </c>
      <c r="T204">
        <f t="shared" si="12"/>
        <v>23.746065934158981</v>
      </c>
    </row>
    <row r="205" spans="2:20" x14ac:dyDescent="0.3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">
        <f t="shared" si="13"/>
        <v>3.5430183815484737</v>
      </c>
      <c r="R205"/>
      <c r="S205">
        <f t="shared" si="11"/>
        <v>29.205048534524465</v>
      </c>
      <c r="T205">
        <f t="shared" si="12"/>
        <v>23.907311284892597</v>
      </c>
    </row>
    <row r="206" spans="2:20" x14ac:dyDescent="0.3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">
        <f t="shared" si="13"/>
        <v>3.5604716740684168</v>
      </c>
      <c r="R206"/>
      <c r="S206">
        <f t="shared" si="11"/>
        <v>29.135454576426071</v>
      </c>
      <c r="T206">
        <f t="shared" si="12"/>
        <v>24.067366430757861</v>
      </c>
    </row>
    <row r="207" spans="2:20" x14ac:dyDescent="0.3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">
        <f t="shared" si="13"/>
        <v>3.5779249665883599</v>
      </c>
      <c r="R207"/>
      <c r="S207">
        <f t="shared" si="11"/>
        <v>29.063077870366566</v>
      </c>
      <c r="T207">
        <f t="shared" si="12"/>
        <v>24.226182617406852</v>
      </c>
    </row>
    <row r="208" spans="2:20" x14ac:dyDescent="0.3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">
        <f t="shared" si="13"/>
        <v>3.595378259108303</v>
      </c>
      <c r="R208"/>
      <c r="S208">
        <f t="shared" si="11"/>
        <v>28.987940462991737</v>
      </c>
      <c r="T208">
        <f t="shared" si="12"/>
        <v>24.383711467890631</v>
      </c>
    </row>
    <row r="209" spans="2:20" x14ac:dyDescent="0.3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">
        <f t="shared" si="13"/>
        <v>3.6128315516282461</v>
      </c>
      <c r="R209"/>
      <c r="S209">
        <f t="shared" si="11"/>
        <v>28.91006524188375</v>
      </c>
      <c r="T209">
        <f t="shared" si="12"/>
        <v>24.539904997395325</v>
      </c>
    </row>
    <row r="210" spans="2:20" x14ac:dyDescent="0.3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">
        <f t="shared" si="13"/>
        <v>3.6302848441481892</v>
      </c>
      <c r="R210"/>
      <c r="S210">
        <f t="shared" si="11"/>
        <v>28.829475928589346</v>
      </c>
      <c r="T210">
        <f t="shared" si="12"/>
        <v>24.694715627858763</v>
      </c>
    </row>
    <row r="211" spans="2:20" x14ac:dyDescent="0.3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">
        <f t="shared" si="13"/>
        <v>3.6477381366681323</v>
      </c>
      <c r="R211"/>
      <c r="S211">
        <f t="shared" si="11"/>
        <v>28.746197071394036</v>
      </c>
      <c r="T211">
        <f t="shared" si="12"/>
        <v>24.848096202463225</v>
      </c>
    </row>
    <row r="212" spans="2:20" x14ac:dyDescent="0.3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">
        <f t="shared" si="13"/>
        <v>3.6651914291880754</v>
      </c>
      <c r="R212"/>
      <c r="S212">
        <f t="shared" si="11"/>
        <v>28.660254037844471</v>
      </c>
      <c r="T212">
        <f t="shared" si="12"/>
        <v>24.999999999999854</v>
      </c>
    </row>
    <row r="213" spans="2:20" x14ac:dyDescent="0.3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">
        <f t="shared" si="13"/>
        <v>3.6826447217080185</v>
      </c>
      <c r="R213"/>
      <c r="S213">
        <f t="shared" si="11"/>
        <v>28.571673007021211</v>
      </c>
      <c r="T213">
        <f t="shared" si="12"/>
        <v>25.150380749100396</v>
      </c>
    </row>
    <row r="214" spans="2:20" x14ac:dyDescent="0.3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">
        <f t="shared" si="13"/>
        <v>3.7000980142279616</v>
      </c>
      <c r="R214"/>
      <c r="S214">
        <f t="shared" si="11"/>
        <v>28.48048096156435</v>
      </c>
      <c r="T214">
        <f t="shared" si="12"/>
        <v>25.299192642331903</v>
      </c>
    </row>
    <row r="215" spans="2:20" x14ac:dyDescent="0.3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">
        <f t="shared" si="13"/>
        <v>3.7175513067479047</v>
      </c>
      <c r="R215"/>
      <c r="S215">
        <f t="shared" si="11"/>
        <v>28.386705679454337</v>
      </c>
      <c r="T215">
        <f t="shared" si="12"/>
        <v>25.446390350150125</v>
      </c>
    </row>
    <row r="216" spans="2:20" x14ac:dyDescent="0.3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">
        <f t="shared" si="13"/>
        <v>3.7350045992678478</v>
      </c>
      <c r="R216"/>
      <c r="S216">
        <f t="shared" si="11"/>
        <v>28.290375725550515</v>
      </c>
      <c r="T216">
        <f t="shared" si="12"/>
        <v>25.591929034707324</v>
      </c>
    </row>
    <row r="217" spans="2:20" x14ac:dyDescent="0.3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">
        <f t="shared" si="13"/>
        <v>3.7524578917877909</v>
      </c>
      <c r="R217"/>
      <c r="S217">
        <f t="shared" si="11"/>
        <v>28.191520442890017</v>
      </c>
      <c r="T217">
        <f t="shared" si="12"/>
        <v>25.735764363510317</v>
      </c>
    </row>
    <row r="218" spans="2:20" x14ac:dyDescent="0.3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">
        <f t="shared" si="13"/>
        <v>3.769911184307734</v>
      </c>
      <c r="R218"/>
      <c r="S218">
        <f t="shared" si="11"/>
        <v>28.090169943749579</v>
      </c>
      <c r="T218">
        <f t="shared" si="12"/>
        <v>25.877852522924584</v>
      </c>
    </row>
    <row r="219" spans="2:20" x14ac:dyDescent="0.3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">
        <f t="shared" si="13"/>
        <v>3.7873644768276771</v>
      </c>
      <c r="R219"/>
      <c r="S219">
        <f t="shared" si="11"/>
        <v>27.986355100473038</v>
      </c>
      <c r="T219">
        <f t="shared" si="12"/>
        <v>26.018150231520337</v>
      </c>
    </row>
    <row r="220" spans="2:20" x14ac:dyDescent="0.3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">
        <f t="shared" si="13"/>
        <v>3.8048177693476202</v>
      </c>
      <c r="R220"/>
      <c r="S220">
        <f t="shared" si="11"/>
        <v>27.880107536067332</v>
      </c>
      <c r="T220">
        <f t="shared" si="12"/>
        <v>26.156614753256438</v>
      </c>
    </row>
    <row r="221" spans="2:20" x14ac:dyDescent="0.3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">
        <f t="shared" si="13"/>
        <v>3.8222710618675633</v>
      </c>
      <c r="R221"/>
      <c r="S221">
        <f t="shared" si="11"/>
        <v>27.771459614569824</v>
      </c>
      <c r="T221">
        <f t="shared" si="12"/>
        <v>26.293203910498232</v>
      </c>
    </row>
    <row r="222" spans="2:20" x14ac:dyDescent="0.3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">
        <f t="shared" si="13"/>
        <v>3.8397243543875064</v>
      </c>
      <c r="R222"/>
      <c r="S222">
        <f t="shared" si="11"/>
        <v>27.660444431189902</v>
      </c>
      <c r="T222">
        <f t="shared" si="12"/>
        <v>26.427876096865251</v>
      </c>
    </row>
    <row r="223" spans="2:20" x14ac:dyDescent="0.3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">
        <f t="shared" si="13"/>
        <v>3.8571776469074495</v>
      </c>
      <c r="R223"/>
      <c r="S223">
        <f t="shared" si="11"/>
        <v>27.547095802227844</v>
      </c>
      <c r="T223">
        <f t="shared" si="12"/>
        <v>26.56059028990493</v>
      </c>
    </row>
    <row r="224" spans="2:20" x14ac:dyDescent="0.3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">
        <f t="shared" si="13"/>
        <v>3.8746309394273926</v>
      </c>
      <c r="R224"/>
      <c r="S224">
        <f t="shared" si="11"/>
        <v>27.431448254774068</v>
      </c>
      <c r="T224">
        <f t="shared" si="12"/>
        <v>26.691306063588442</v>
      </c>
    </row>
    <row r="225" spans="2:20" x14ac:dyDescent="0.3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">
        <f t="shared" si="13"/>
        <v>3.8920842319473357</v>
      </c>
      <c r="R225"/>
      <c r="S225">
        <f t="shared" si="11"/>
        <v>27.313537016191837</v>
      </c>
      <c r="T225">
        <f t="shared" si="12"/>
        <v>26.819983600624845</v>
      </c>
    </row>
    <row r="226" spans="2:20" x14ac:dyDescent="0.3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">
        <f t="shared" si="13"/>
        <v>3.9095375244672788</v>
      </c>
      <c r="R226"/>
      <c r="S226">
        <f t="shared" si="11"/>
        <v>27.193398003386648</v>
      </c>
      <c r="T226">
        <f t="shared" si="12"/>
        <v>26.946583704589834</v>
      </c>
    </row>
    <row r="227" spans="2:20" x14ac:dyDescent="0.3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">
        <f t="shared" si="13"/>
        <v>3.9269908169872219</v>
      </c>
      <c r="R227"/>
      <c r="S227">
        <f t="shared" si="11"/>
        <v>27.071067811865614</v>
      </c>
      <c r="T227">
        <f t="shared" si="12"/>
        <v>27.071067811865337</v>
      </c>
    </row>
    <row r="228" spans="2:20" x14ac:dyDescent="0.3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">
        <f t="shared" si="13"/>
        <v>3.944444109507165</v>
      </c>
      <c r="R228"/>
      <c r="S228">
        <f t="shared" si="11"/>
        <v>26.946583704590115</v>
      </c>
      <c r="T228">
        <f t="shared" si="12"/>
        <v>27.193398003386374</v>
      </c>
    </row>
    <row r="229" spans="2:20" x14ac:dyDescent="0.3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">
        <f t="shared" si="13"/>
        <v>3.9618974020271081</v>
      </c>
      <c r="R229"/>
      <c r="S229">
        <f t="shared" si="11"/>
        <v>26.819983600625132</v>
      </c>
      <c r="T229">
        <f t="shared" si="12"/>
        <v>27.313537016191567</v>
      </c>
    </row>
    <row r="230" spans="2:20" x14ac:dyDescent="0.3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">
        <f t="shared" si="13"/>
        <v>3.9793506945470511</v>
      </c>
      <c r="R230"/>
      <c r="S230">
        <f t="shared" si="11"/>
        <v>26.691306063588733</v>
      </c>
      <c r="T230">
        <f t="shared" si="12"/>
        <v>27.431448254773805</v>
      </c>
    </row>
    <row r="231" spans="2:20" x14ac:dyDescent="0.3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">
        <f t="shared" si="13"/>
        <v>3.9968039870669942</v>
      </c>
      <c r="R231"/>
      <c r="S231">
        <f t="shared" si="11"/>
        <v>26.560590289905228</v>
      </c>
      <c r="T231">
        <f t="shared" si="12"/>
        <v>27.547095802227588</v>
      </c>
    </row>
    <row r="232" spans="2:20" x14ac:dyDescent="0.3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">
        <f t="shared" si="13"/>
        <v>4.0142572795869373</v>
      </c>
      <c r="R232"/>
      <c r="S232">
        <f t="shared" si="11"/>
        <v>26.427876096865553</v>
      </c>
      <c r="T232">
        <f t="shared" si="12"/>
        <v>27.660444431189646</v>
      </c>
    </row>
    <row r="233" spans="2:20" x14ac:dyDescent="0.3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">
        <f t="shared" si="13"/>
        <v>4.0317105721068804</v>
      </c>
      <c r="R233"/>
      <c r="S233">
        <f t="shared" si="11"/>
        <v>26.293203910498537</v>
      </c>
      <c r="T233">
        <f t="shared" si="12"/>
        <v>27.771459614569576</v>
      </c>
    </row>
    <row r="234" spans="2:20" x14ac:dyDescent="0.3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">
        <f t="shared" si="13"/>
        <v>4.0491638646268235</v>
      </c>
      <c r="R234"/>
      <c r="S234">
        <f t="shared" si="11"/>
        <v>26.156614753256751</v>
      </c>
      <c r="T234">
        <f t="shared" si="12"/>
        <v>27.88010753606709</v>
      </c>
    </row>
    <row r="235" spans="2:20" x14ac:dyDescent="0.3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">
        <f t="shared" si="13"/>
        <v>4.0666171571467666</v>
      </c>
      <c r="R235"/>
      <c r="S235">
        <f t="shared" si="11"/>
        <v>26.018150231520654</v>
      </c>
      <c r="T235">
        <f t="shared" si="12"/>
        <v>27.9863551004728</v>
      </c>
    </row>
    <row r="236" spans="2:20" x14ac:dyDescent="0.3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">
        <f t="shared" si="13"/>
        <v>4.0840704496667097</v>
      </c>
      <c r="R236"/>
      <c r="S236">
        <f t="shared" si="11"/>
        <v>25.877852522924904</v>
      </c>
      <c r="T236">
        <f t="shared" si="12"/>
        <v>28.090169943749348</v>
      </c>
    </row>
    <row r="237" spans="2:20" x14ac:dyDescent="0.3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">
        <f t="shared" si="13"/>
        <v>4.1015237421866528</v>
      </c>
      <c r="R237"/>
      <c r="S237">
        <f t="shared" si="11"/>
        <v>25.73576436351064</v>
      </c>
      <c r="T237">
        <f t="shared" si="12"/>
        <v>28.191520442889793</v>
      </c>
    </row>
    <row r="238" spans="2:20" x14ac:dyDescent="0.3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">
        <f t="shared" si="13"/>
        <v>4.1189770347065959</v>
      </c>
      <c r="R238"/>
      <c r="S238">
        <f t="shared" si="11"/>
        <v>25.59192903470765</v>
      </c>
      <c r="T238">
        <f t="shared" si="12"/>
        <v>28.290375725550295</v>
      </c>
    </row>
    <row r="239" spans="2:20" x14ac:dyDescent="0.3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">
        <f t="shared" si="13"/>
        <v>4.136430327226539</v>
      </c>
      <c r="R239"/>
      <c r="S239">
        <f t="shared" si="11"/>
        <v>25.446390350150455</v>
      </c>
      <c r="T239">
        <f t="shared" si="12"/>
        <v>28.386705679454121</v>
      </c>
    </row>
    <row r="240" spans="2:20" x14ac:dyDescent="0.3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">
        <f t="shared" si="13"/>
        <v>4.1538836197464821</v>
      </c>
      <c r="R240"/>
      <c r="S240">
        <f t="shared" si="11"/>
        <v>25.299192642332237</v>
      </c>
      <c r="T240">
        <f t="shared" si="12"/>
        <v>28.48048096156414</v>
      </c>
    </row>
    <row r="241" spans="2:20" x14ac:dyDescent="0.3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">
        <f t="shared" si="13"/>
        <v>4.1713369122664252</v>
      </c>
      <c r="R241"/>
      <c r="S241">
        <f t="shared" si="11"/>
        <v>25.150380749100734</v>
      </c>
      <c r="T241">
        <f t="shared" si="12"/>
        <v>28.571673007021005</v>
      </c>
    </row>
    <row r="242" spans="2:20" x14ac:dyDescent="0.3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">
        <f t="shared" si="13"/>
        <v>4.1887902047863683</v>
      </c>
      <c r="R242"/>
      <c r="S242">
        <f t="shared" si="11"/>
        <v>25.000000000000195</v>
      </c>
      <c r="T242">
        <f t="shared" si="12"/>
        <v>28.660254037844272</v>
      </c>
    </row>
    <row r="243" spans="2:20" x14ac:dyDescent="0.3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">
        <f t="shared" si="13"/>
        <v>4.2062434973063114</v>
      </c>
      <c r="R243"/>
      <c r="S243">
        <f t="shared" si="11"/>
        <v>24.848096202463569</v>
      </c>
      <c r="T243">
        <f t="shared" si="12"/>
        <v>28.746197071393848</v>
      </c>
    </row>
    <row r="244" spans="2:20" x14ac:dyDescent="0.3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">
        <f t="shared" si="13"/>
        <v>4.2236967898262545</v>
      </c>
      <c r="R244"/>
      <c r="S244">
        <f t="shared" si="11"/>
        <v>24.694715627859111</v>
      </c>
      <c r="T244">
        <f t="shared" si="12"/>
        <v>28.829475928589162</v>
      </c>
    </row>
    <row r="245" spans="2:20" x14ac:dyDescent="0.3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">
        <f t="shared" si="13"/>
        <v>4.2411500823461976</v>
      </c>
      <c r="R245"/>
      <c r="S245">
        <f t="shared" si="11"/>
        <v>24.539904997395674</v>
      </c>
      <c r="T245">
        <f t="shared" si="12"/>
        <v>28.910065241883572</v>
      </c>
    </row>
    <row r="246" spans="2:20" x14ac:dyDescent="0.3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">
        <f t="shared" si="13"/>
        <v>4.2586033748661407</v>
      </c>
      <c r="R246"/>
      <c r="S246">
        <f t="shared" si="11"/>
        <v>24.383711467890983</v>
      </c>
      <c r="T246">
        <f t="shared" si="12"/>
        <v>28.987940462991567</v>
      </c>
    </row>
    <row r="247" spans="2:20" x14ac:dyDescent="0.3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">
        <f t="shared" si="13"/>
        <v>4.2760566673860838</v>
      </c>
      <c r="R247"/>
      <c r="S247">
        <f t="shared" si="11"/>
        <v>24.226182617407208</v>
      </c>
      <c r="T247">
        <f t="shared" si="12"/>
        <v>29.063077870366399</v>
      </c>
    </row>
    <row r="248" spans="2:20" x14ac:dyDescent="0.3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">
        <f t="shared" si="13"/>
        <v>4.2935099599060269</v>
      </c>
      <c r="R248"/>
      <c r="S248">
        <f t="shared" si="11"/>
        <v>24.06736643075822</v>
      </c>
      <c r="T248">
        <f t="shared" si="12"/>
        <v>29.135454576425914</v>
      </c>
    </row>
    <row r="249" spans="2:20" x14ac:dyDescent="0.3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">
        <f t="shared" si="13"/>
        <v>4.31096325242597</v>
      </c>
      <c r="R249"/>
      <c r="S249">
        <f t="shared" si="11"/>
        <v>23.907311284892959</v>
      </c>
      <c r="T249">
        <f t="shared" si="12"/>
        <v>29.205048534524309</v>
      </c>
    </row>
    <row r="250" spans="2:20" x14ac:dyDescent="0.3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">
        <f t="shared" si="13"/>
        <v>4.3284165449459131</v>
      </c>
      <c r="R250"/>
      <c r="S250">
        <f t="shared" si="11"/>
        <v>23.746065934159347</v>
      </c>
      <c r="T250">
        <f t="shared" si="12"/>
        <v>29.271838545667784</v>
      </c>
    </row>
    <row r="251" spans="2:20" x14ac:dyDescent="0.3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">
        <f t="shared" si="13"/>
        <v>4.3458698374658562</v>
      </c>
      <c r="R251"/>
      <c r="S251">
        <f t="shared" si="11"/>
        <v>23.583679495453232</v>
      </c>
      <c r="T251">
        <f t="shared" si="12"/>
        <v>29.33580426497193</v>
      </c>
    </row>
    <row r="252" spans="2:20" x14ac:dyDescent="0.3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">
        <f t="shared" si="13"/>
        <v>4.3633231299857993</v>
      </c>
      <c r="R252"/>
      <c r="S252">
        <f t="shared" si="11"/>
        <v>23.420201433256921</v>
      </c>
      <c r="T252">
        <f t="shared" si="12"/>
        <v>29.396926207859</v>
      </c>
    </row>
    <row r="253" spans="2:20" x14ac:dyDescent="0.3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">
        <f t="shared" si="13"/>
        <v>4.3807764225057424</v>
      </c>
      <c r="R253"/>
      <c r="S253">
        <f t="shared" si="11"/>
        <v>23.2556815445718</v>
      </c>
      <c r="T253">
        <f t="shared" si="12"/>
        <v>29.455185755993085</v>
      </c>
    </row>
    <row r="254" spans="2:20" x14ac:dyDescent="0.3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">
        <f t="shared" si="13"/>
        <v>4.3982297150256855</v>
      </c>
      <c r="R254"/>
      <c r="S254">
        <f t="shared" si="11"/>
        <v>23.090169943749714</v>
      </c>
      <c r="T254">
        <f t="shared" si="12"/>
        <v>29.510565162951458</v>
      </c>
    </row>
    <row r="255" spans="2:20" x14ac:dyDescent="0.3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">
        <f t="shared" si="13"/>
        <v>4.4156830075456286</v>
      </c>
      <c r="R255"/>
      <c r="S255">
        <f t="shared" si="11"/>
        <v>22.923717047227608</v>
      </c>
      <c r="T255">
        <f t="shared" si="12"/>
        <v>29.563047559630281</v>
      </c>
    </row>
    <row r="256" spans="2:20" x14ac:dyDescent="0.3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">
        <f t="shared" si="13"/>
        <v>4.4331363000655717</v>
      </c>
      <c r="R256"/>
      <c r="S256">
        <f t="shared" si="11"/>
        <v>22.756373558170235</v>
      </c>
      <c r="T256">
        <f t="shared" si="12"/>
        <v>29.612616959383118</v>
      </c>
    </row>
    <row r="257" spans="2:20" x14ac:dyDescent="0.3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">
        <f t="shared" si="13"/>
        <v>4.4505895925855148</v>
      </c>
      <c r="R257"/>
      <c r="S257">
        <f t="shared" si="11"/>
        <v>22.588190451025454</v>
      </c>
      <c r="T257">
        <f t="shared" si="12"/>
        <v>29.659258262890617</v>
      </c>
    </row>
    <row r="258" spans="2:20" x14ac:dyDescent="0.3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">
        <f t="shared" si="13"/>
        <v>4.4680428851054579</v>
      </c>
      <c r="R258"/>
      <c r="S258">
        <f t="shared" ref="S258:S321" si="14">($C$4+$D$4)/2+0.5*($C$4-$D$4)*COS($Q258)</f>
        <v>22.419218955996929</v>
      </c>
      <c r="T258">
        <f t="shared" ref="T258:T321" si="15">($C$4+$D$4)/2+0.5*($C$4-$D$4)*SIN($Q258)</f>
        <v>29.702957262759902</v>
      </c>
    </row>
    <row r="259" spans="2:20" x14ac:dyDescent="0.3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">
        <f t="shared" si="13"/>
        <v>4.485496177625401</v>
      </c>
      <c r="R259"/>
      <c r="S259">
        <f t="shared" si="14"/>
        <v>22.249510543438902</v>
      </c>
      <c r="T259">
        <f t="shared" si="15"/>
        <v>29.743700647852293</v>
      </c>
    </row>
    <row r="260" spans="2:20" x14ac:dyDescent="0.3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">
        <f t="shared" ref="Q260:Q323" si="16">Q259+$P$3</f>
        <v>4.5029494701453441</v>
      </c>
      <c r="R260"/>
      <c r="S260">
        <f t="shared" si="14"/>
        <v>22.079116908177848</v>
      </c>
      <c r="T260">
        <f t="shared" si="15"/>
        <v>29.781476007338</v>
      </c>
    </row>
    <row r="261" spans="2:20" x14ac:dyDescent="0.3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">
        <f t="shared" si="16"/>
        <v>4.5204027626652872</v>
      </c>
      <c r="R261"/>
      <c r="S261">
        <f t="shared" si="14"/>
        <v>21.908089953765707</v>
      </c>
      <c r="T261">
        <f t="shared" si="15"/>
        <v>29.816271834476588</v>
      </c>
    </row>
    <row r="262" spans="2:20" x14ac:dyDescent="0.3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">
        <f t="shared" si="16"/>
        <v>4.5378560551852303</v>
      </c>
      <c r="R262"/>
      <c r="S262">
        <f t="shared" si="14"/>
        <v>21.736481776669564</v>
      </c>
      <c r="T262">
        <f t="shared" si="15"/>
        <v>29.848077530122033</v>
      </c>
    </row>
    <row r="263" spans="2:20" x14ac:dyDescent="0.3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">
        <f t="shared" si="16"/>
        <v>4.5553093477051734</v>
      </c>
      <c r="R263"/>
      <c r="S263">
        <f t="shared" si="14"/>
        <v>21.564344650402575</v>
      </c>
      <c r="T263">
        <f t="shared" si="15"/>
        <v>29.876883405951336</v>
      </c>
    </row>
    <row r="264" spans="2:20" x14ac:dyDescent="0.3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">
        <f t="shared" si="16"/>
        <v>4.5727626402251165</v>
      </c>
      <c r="R264"/>
      <c r="S264">
        <f t="shared" si="14"/>
        <v>21.391731009600921</v>
      </c>
      <c r="T264">
        <f t="shared" si="15"/>
        <v>29.902680687415668</v>
      </c>
    </row>
    <row r="265" spans="2:20" x14ac:dyDescent="0.3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">
        <f t="shared" si="16"/>
        <v>4.5902159327450596</v>
      </c>
      <c r="R265"/>
      <c r="S265">
        <f t="shared" si="14"/>
        <v>21.218693434051744</v>
      </c>
      <c r="T265">
        <f t="shared" si="15"/>
        <v>29.925461516413186</v>
      </c>
    </row>
    <row r="266" spans="2:20" x14ac:dyDescent="0.3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">
        <f t="shared" si="16"/>
        <v>4.6076692252650027</v>
      </c>
      <c r="R266"/>
      <c r="S266">
        <f t="shared" si="14"/>
        <v>21.045284632676807</v>
      </c>
      <c r="T266">
        <f t="shared" si="15"/>
        <v>29.945218953682705</v>
      </c>
    </row>
    <row r="267" spans="2:20" x14ac:dyDescent="0.3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">
        <f t="shared" si="16"/>
        <v>4.6251225177849458</v>
      </c>
      <c r="R267"/>
      <c r="S267">
        <f t="shared" si="14"/>
        <v>20.871557427476858</v>
      </c>
      <c r="T267">
        <f t="shared" si="15"/>
        <v>29.961946980917432</v>
      </c>
    </row>
    <row r="268" spans="2:20" x14ac:dyDescent="0.3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">
        <f t="shared" si="16"/>
        <v>4.6425758103048889</v>
      </c>
      <c r="R268"/>
      <c r="S268">
        <f t="shared" si="14"/>
        <v>20.697564737441532</v>
      </c>
      <c r="T268">
        <f t="shared" si="15"/>
        <v>29.975640502598225</v>
      </c>
    </row>
    <row r="269" spans="2:20" x14ac:dyDescent="0.3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">
        <f t="shared" si="16"/>
        <v>4.660029102824832</v>
      </c>
      <c r="R269"/>
      <c r="S269">
        <f t="shared" si="14"/>
        <v>20.523359562429718</v>
      </c>
      <c r="T269">
        <f t="shared" si="15"/>
        <v>29.986295347545724</v>
      </c>
    </row>
    <row r="270" spans="2:20" x14ac:dyDescent="0.3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">
        <f t="shared" si="16"/>
        <v>4.6774823953447751</v>
      </c>
      <c r="R270"/>
      <c r="S270">
        <f t="shared" si="14"/>
        <v>20.348994967025291</v>
      </c>
      <c r="T270">
        <f t="shared" si="15"/>
        <v>29.99390827019095</v>
      </c>
    </row>
    <row r="271" spans="2:20" x14ac:dyDescent="0.3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">
        <f t="shared" si="16"/>
        <v>4.6949356878647182</v>
      </c>
      <c r="R271"/>
      <c r="S271">
        <f t="shared" si="14"/>
        <v>20.17452406437312</v>
      </c>
      <c r="T271">
        <f t="shared" si="15"/>
        <v>29.998476951563909</v>
      </c>
    </row>
    <row r="272" spans="2:20" x14ac:dyDescent="0.3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">
        <f t="shared" si="16"/>
        <v>4.7123889803846613</v>
      </c>
      <c r="R272"/>
      <c r="S272">
        <f t="shared" si="14"/>
        <v>20.000000000000288</v>
      </c>
      <c r="T272">
        <f t="shared" si="15"/>
        <v>30</v>
      </c>
    </row>
    <row r="273" spans="2:20" x14ac:dyDescent="0.3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">
        <f t="shared" si="16"/>
        <v>4.7298422729046044</v>
      </c>
      <c r="R273"/>
      <c r="S273">
        <f t="shared" si="14"/>
        <v>19.825475935627452</v>
      </c>
      <c r="T273">
        <f t="shared" si="15"/>
        <v>29.998476951563916</v>
      </c>
    </row>
    <row r="274" spans="2:20" x14ac:dyDescent="0.3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">
        <f t="shared" si="16"/>
        <v>4.7472955654245474</v>
      </c>
      <c r="R274"/>
      <c r="S274">
        <f t="shared" si="14"/>
        <v>19.651005032975281</v>
      </c>
      <c r="T274">
        <f t="shared" si="15"/>
        <v>29.993908270190968</v>
      </c>
    </row>
    <row r="275" spans="2:20" x14ac:dyDescent="0.3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">
        <f t="shared" si="16"/>
        <v>4.7647488579444905</v>
      </c>
      <c r="R275"/>
      <c r="S275">
        <f t="shared" si="14"/>
        <v>19.476640437570854</v>
      </c>
      <c r="T275">
        <f t="shared" si="15"/>
        <v>29.986295347545756</v>
      </c>
    </row>
    <row r="276" spans="2:20" x14ac:dyDescent="0.3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">
        <f t="shared" si="16"/>
        <v>4.7822021504644336</v>
      </c>
      <c r="R276"/>
      <c r="S276">
        <f t="shared" si="14"/>
        <v>19.30243526255904</v>
      </c>
      <c r="T276">
        <f t="shared" si="15"/>
        <v>29.975640502598264</v>
      </c>
    </row>
    <row r="277" spans="2:20" x14ac:dyDescent="0.3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">
        <f t="shared" si="16"/>
        <v>4.7996554429843767</v>
      </c>
      <c r="R277"/>
      <c r="S277">
        <f t="shared" si="14"/>
        <v>19.128442572523713</v>
      </c>
      <c r="T277">
        <f t="shared" si="15"/>
        <v>29.961946980917482</v>
      </c>
    </row>
    <row r="278" spans="2:20" x14ac:dyDescent="0.3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">
        <f t="shared" si="16"/>
        <v>4.8171087355043198</v>
      </c>
      <c r="R278"/>
      <c r="S278">
        <f t="shared" si="14"/>
        <v>18.954715367323761</v>
      </c>
      <c r="T278">
        <f t="shared" si="15"/>
        <v>29.945218953682762</v>
      </c>
    </row>
    <row r="279" spans="2:20" x14ac:dyDescent="0.3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">
        <f t="shared" si="16"/>
        <v>4.8345620280242629</v>
      </c>
      <c r="R279"/>
      <c r="S279">
        <f t="shared" si="14"/>
        <v>18.781306565948825</v>
      </c>
      <c r="T279">
        <f t="shared" si="15"/>
        <v>29.925461516413257</v>
      </c>
    </row>
    <row r="280" spans="2:20" x14ac:dyDescent="0.3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">
        <f t="shared" si="16"/>
        <v>4.852015320544206</v>
      </c>
      <c r="R280"/>
      <c r="S280">
        <f t="shared" si="14"/>
        <v>18.608268990399644</v>
      </c>
      <c r="T280">
        <f t="shared" si="15"/>
        <v>29.902680687415746</v>
      </c>
    </row>
    <row r="281" spans="2:20" x14ac:dyDescent="0.3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">
        <f t="shared" si="16"/>
        <v>4.8694686130641491</v>
      </c>
      <c r="R281"/>
      <c r="S281">
        <f t="shared" si="14"/>
        <v>18.43565534959799</v>
      </c>
      <c r="T281">
        <f t="shared" si="15"/>
        <v>29.876883405951425</v>
      </c>
    </row>
    <row r="282" spans="2:20" x14ac:dyDescent="0.3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">
        <f t="shared" si="16"/>
        <v>4.8869219055840922</v>
      </c>
      <c r="R282"/>
      <c r="S282">
        <f t="shared" si="14"/>
        <v>18.263518223330998</v>
      </c>
      <c r="T282">
        <f t="shared" si="15"/>
        <v>29.848077530122133</v>
      </c>
    </row>
    <row r="283" spans="2:20" x14ac:dyDescent="0.3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">
        <f t="shared" si="16"/>
        <v>4.9043751981040353</v>
      </c>
      <c r="R283"/>
      <c r="S283">
        <f t="shared" si="14"/>
        <v>18.091910046234855</v>
      </c>
      <c r="T283">
        <f t="shared" si="15"/>
        <v>29.816271834476698</v>
      </c>
    </row>
    <row r="284" spans="2:20" x14ac:dyDescent="0.3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">
        <f t="shared" si="16"/>
        <v>4.9218284906239784</v>
      </c>
      <c r="R284"/>
      <c r="S284">
        <f t="shared" si="14"/>
        <v>17.920883091822709</v>
      </c>
      <c r="T284">
        <f t="shared" si="15"/>
        <v>29.781476007338121</v>
      </c>
    </row>
    <row r="285" spans="2:20" x14ac:dyDescent="0.3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">
        <f t="shared" si="16"/>
        <v>4.9392817831439215</v>
      </c>
      <c r="R285"/>
      <c r="S285">
        <f t="shared" si="14"/>
        <v>17.750489456561652</v>
      </c>
      <c r="T285">
        <f t="shared" si="15"/>
        <v>29.743700647852421</v>
      </c>
    </row>
    <row r="286" spans="2:20" x14ac:dyDescent="0.3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">
        <f t="shared" si="16"/>
        <v>4.9567350756638646</v>
      </c>
      <c r="R286"/>
      <c r="S286">
        <f t="shared" si="14"/>
        <v>17.580781044003629</v>
      </c>
      <c r="T286">
        <f t="shared" si="15"/>
        <v>29.702957262760041</v>
      </c>
    </row>
    <row r="287" spans="2:20" x14ac:dyDescent="0.3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">
        <f t="shared" si="16"/>
        <v>4.9741883681838077</v>
      </c>
      <c r="R287"/>
      <c r="S287">
        <f t="shared" si="14"/>
        <v>17.411809548975096</v>
      </c>
      <c r="T287">
        <f t="shared" si="15"/>
        <v>29.659258262890766</v>
      </c>
    </row>
    <row r="288" spans="2:20" x14ac:dyDescent="0.3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">
        <f t="shared" si="16"/>
        <v>4.9916416607037508</v>
      </c>
      <c r="R288"/>
      <c r="S288">
        <f t="shared" si="14"/>
        <v>17.243626441830315</v>
      </c>
      <c r="T288">
        <f t="shared" si="15"/>
        <v>29.612616959383274</v>
      </c>
    </row>
    <row r="289" spans="2:20" x14ac:dyDescent="0.3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">
        <f t="shared" si="16"/>
        <v>5.0090949532236939</v>
      </c>
      <c r="R289"/>
      <c r="S289">
        <f t="shared" si="14"/>
        <v>17.076282952772939</v>
      </c>
      <c r="T289">
        <f t="shared" si="15"/>
        <v>29.563047559630448</v>
      </c>
    </row>
    <row r="290" spans="2:20" x14ac:dyDescent="0.3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">
        <f t="shared" si="16"/>
        <v>5.026548245743637</v>
      </c>
      <c r="R290"/>
      <c r="S290">
        <f t="shared" si="14"/>
        <v>16.909830056250833</v>
      </c>
      <c r="T290">
        <f t="shared" si="15"/>
        <v>29.510565162951636</v>
      </c>
    </row>
    <row r="291" spans="2:20" x14ac:dyDescent="0.3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">
        <f t="shared" si="16"/>
        <v>5.0440015382635801</v>
      </c>
      <c r="R291"/>
      <c r="S291">
        <f t="shared" si="14"/>
        <v>16.74431845542874</v>
      </c>
      <c r="T291">
        <f t="shared" si="15"/>
        <v>29.455185755993273</v>
      </c>
    </row>
    <row r="292" spans="2:20" x14ac:dyDescent="0.3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">
        <f t="shared" si="16"/>
        <v>5.0614548307835232</v>
      </c>
      <c r="R292"/>
      <c r="S292">
        <f t="shared" si="14"/>
        <v>16.579798566743619</v>
      </c>
      <c r="T292">
        <f t="shared" si="15"/>
        <v>29.396926207859195</v>
      </c>
    </row>
    <row r="293" spans="2:20" x14ac:dyDescent="0.3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">
        <f t="shared" si="16"/>
        <v>5.0789081233034663</v>
      </c>
      <c r="R293"/>
      <c r="S293">
        <f t="shared" si="14"/>
        <v>16.416320504547304</v>
      </c>
      <c r="T293">
        <f t="shared" si="15"/>
        <v>29.335804264972133</v>
      </c>
    </row>
    <row r="294" spans="2:20" x14ac:dyDescent="0.3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">
        <f t="shared" si="16"/>
        <v>5.0963614158234094</v>
      </c>
      <c r="R294"/>
      <c r="S294">
        <f t="shared" si="14"/>
        <v>16.253934065841186</v>
      </c>
      <c r="T294">
        <f t="shared" si="15"/>
        <v>29.271838545667997</v>
      </c>
    </row>
    <row r="295" spans="2:20" x14ac:dyDescent="0.3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">
        <f t="shared" si="16"/>
        <v>5.1138147083433525</v>
      </c>
      <c r="R295"/>
      <c r="S295">
        <f t="shared" si="14"/>
        <v>16.092688715107567</v>
      </c>
      <c r="T295">
        <f t="shared" si="15"/>
        <v>29.205048534524533</v>
      </c>
    </row>
    <row r="296" spans="2:20" x14ac:dyDescent="0.3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">
        <f t="shared" si="16"/>
        <v>5.1312680008632956</v>
      </c>
      <c r="R296"/>
      <c r="S296">
        <f t="shared" si="14"/>
        <v>15.932633569242302</v>
      </c>
      <c r="T296">
        <f t="shared" si="15"/>
        <v>29.135454576426142</v>
      </c>
    </row>
    <row r="297" spans="2:20" x14ac:dyDescent="0.3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">
        <f t="shared" si="16"/>
        <v>5.1487212933832387</v>
      </c>
      <c r="R297"/>
      <c r="S297">
        <f t="shared" si="14"/>
        <v>15.773817382593311</v>
      </c>
      <c r="T297">
        <f t="shared" si="15"/>
        <v>29.063077870366641</v>
      </c>
    </row>
    <row r="298" spans="2:20" x14ac:dyDescent="0.3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">
        <f t="shared" si="16"/>
        <v>5.1661745859031818</v>
      </c>
      <c r="R298"/>
      <c r="S298">
        <f t="shared" si="14"/>
        <v>15.616288532109529</v>
      </c>
      <c r="T298">
        <f t="shared" si="15"/>
        <v>28.987940462991816</v>
      </c>
    </row>
    <row r="299" spans="2:20" x14ac:dyDescent="0.3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">
        <f t="shared" si="16"/>
        <v>5.1836278784231249</v>
      </c>
      <c r="R299"/>
      <c r="S299">
        <f t="shared" si="14"/>
        <v>15.460095002604834</v>
      </c>
      <c r="T299">
        <f t="shared" si="15"/>
        <v>28.910065241883835</v>
      </c>
    </row>
    <row r="300" spans="2:20" x14ac:dyDescent="0.3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">
        <f t="shared" si="16"/>
        <v>5.201081170943068</v>
      </c>
      <c r="R300"/>
      <c r="S300">
        <f t="shared" si="14"/>
        <v>15.305284372141394</v>
      </c>
      <c r="T300">
        <f t="shared" si="15"/>
        <v>28.829475928589432</v>
      </c>
    </row>
    <row r="301" spans="2:20" x14ac:dyDescent="0.3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">
        <f t="shared" si="16"/>
        <v>5.2185344634630111</v>
      </c>
      <c r="R301"/>
      <c r="S301">
        <f t="shared" si="14"/>
        <v>15.151903797536932</v>
      </c>
      <c r="T301">
        <f t="shared" si="15"/>
        <v>28.746197071394125</v>
      </c>
    </row>
    <row r="302" spans="2:20" x14ac:dyDescent="0.3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">
        <f t="shared" si="16"/>
        <v>5.2359877559829542</v>
      </c>
      <c r="R302"/>
      <c r="S302">
        <f t="shared" si="14"/>
        <v>15.000000000000298</v>
      </c>
      <c r="T302">
        <f t="shared" si="15"/>
        <v>28.66025403784456</v>
      </c>
    </row>
    <row r="303" spans="2:20" x14ac:dyDescent="0.3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">
        <f t="shared" si="16"/>
        <v>5.2534410485028973</v>
      </c>
      <c r="R303"/>
      <c r="S303">
        <f t="shared" si="14"/>
        <v>14.849619250899757</v>
      </c>
      <c r="T303">
        <f t="shared" si="15"/>
        <v>28.571673007021303</v>
      </c>
    </row>
    <row r="304" spans="2:20" x14ac:dyDescent="0.3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">
        <f t="shared" si="16"/>
        <v>5.2708943410228404</v>
      </c>
      <c r="R304"/>
      <c r="S304">
        <f t="shared" si="14"/>
        <v>14.700807357668246</v>
      </c>
      <c r="T304">
        <f t="shared" si="15"/>
        <v>28.480480961564446</v>
      </c>
    </row>
    <row r="305" spans="2:20" x14ac:dyDescent="0.3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">
        <f t="shared" si="16"/>
        <v>5.2883476335427835</v>
      </c>
      <c r="R305"/>
      <c r="S305">
        <f t="shared" si="14"/>
        <v>14.553609649850024</v>
      </c>
      <c r="T305">
        <f t="shared" si="15"/>
        <v>28.38670567945443</v>
      </c>
    </row>
    <row r="306" spans="2:20" x14ac:dyDescent="0.3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">
        <f t="shared" si="16"/>
        <v>5.3058009260627266</v>
      </c>
      <c r="R306"/>
      <c r="S306">
        <f t="shared" si="14"/>
        <v>14.408070965292826</v>
      </c>
      <c r="T306">
        <f t="shared" si="15"/>
        <v>28.290375725550614</v>
      </c>
    </row>
    <row r="307" spans="2:20" x14ac:dyDescent="0.3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">
        <f t="shared" si="16"/>
        <v>5.3232542185826697</v>
      </c>
      <c r="R307"/>
      <c r="S307">
        <f t="shared" si="14"/>
        <v>14.264235636489831</v>
      </c>
      <c r="T307">
        <f t="shared" si="15"/>
        <v>28.191520442890123</v>
      </c>
    </row>
    <row r="308" spans="2:20" x14ac:dyDescent="0.3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">
        <f t="shared" si="16"/>
        <v>5.3407075111026128</v>
      </c>
      <c r="R308"/>
      <c r="S308">
        <f t="shared" si="14"/>
        <v>14.122147477075558</v>
      </c>
      <c r="T308">
        <f t="shared" si="15"/>
        <v>28.090169943749686</v>
      </c>
    </row>
    <row r="309" spans="2:20" x14ac:dyDescent="0.3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">
        <f t="shared" si="16"/>
        <v>5.3581608036225559</v>
      </c>
      <c r="R309"/>
      <c r="S309">
        <f t="shared" si="14"/>
        <v>13.981849768479805</v>
      </c>
      <c r="T309">
        <f t="shared" si="15"/>
        <v>27.986355100473144</v>
      </c>
    </row>
    <row r="310" spans="2:20" x14ac:dyDescent="0.3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">
        <f t="shared" si="16"/>
        <v>5.375614096142499</v>
      </c>
      <c r="R310"/>
      <c r="S310">
        <f t="shared" si="14"/>
        <v>13.843385246743702</v>
      </c>
      <c r="T310">
        <f t="shared" si="15"/>
        <v>27.880107536067442</v>
      </c>
    </row>
    <row r="311" spans="2:20" x14ac:dyDescent="0.3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">
        <f t="shared" si="16"/>
        <v>5.3930673886624421</v>
      </c>
      <c r="R311"/>
      <c r="S311">
        <f t="shared" si="14"/>
        <v>13.706796089501907</v>
      </c>
      <c r="T311">
        <f t="shared" si="15"/>
        <v>27.771459614569938</v>
      </c>
    </row>
    <row r="312" spans="2:20" x14ac:dyDescent="0.3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">
        <f t="shared" si="16"/>
        <v>5.4105206811823852</v>
      </c>
      <c r="R312"/>
      <c r="S312">
        <f t="shared" si="14"/>
        <v>13.572123903134887</v>
      </c>
      <c r="T312">
        <f t="shared" si="15"/>
        <v>27.660444431190015</v>
      </c>
    </row>
    <row r="313" spans="2:20" x14ac:dyDescent="0.3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">
        <f t="shared" si="16"/>
        <v>5.4279739737023283</v>
      </c>
      <c r="R313"/>
      <c r="S313">
        <f t="shared" si="14"/>
        <v>13.439409710095205</v>
      </c>
      <c r="T313">
        <f t="shared" si="15"/>
        <v>27.547095802227961</v>
      </c>
    </row>
    <row r="314" spans="2:20" x14ac:dyDescent="0.3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">
        <f t="shared" si="16"/>
        <v>5.4454272662222714</v>
      </c>
      <c r="R314"/>
      <c r="S314">
        <f t="shared" si="14"/>
        <v>13.308693936411693</v>
      </c>
      <c r="T314">
        <f t="shared" si="15"/>
        <v>27.431448254774189</v>
      </c>
    </row>
    <row r="315" spans="2:20" x14ac:dyDescent="0.3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">
        <f t="shared" si="16"/>
        <v>5.4628805587422145</v>
      </c>
      <c r="R315"/>
      <c r="S315">
        <f t="shared" si="14"/>
        <v>13.180016399375287</v>
      </c>
      <c r="T315">
        <f t="shared" si="15"/>
        <v>27.313537016191958</v>
      </c>
    </row>
    <row r="316" spans="2:20" x14ac:dyDescent="0.3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">
        <f t="shared" si="16"/>
        <v>5.4803338512621576</v>
      </c>
      <c r="R316"/>
      <c r="S316">
        <f t="shared" si="14"/>
        <v>13.053416295410296</v>
      </c>
      <c r="T316">
        <f t="shared" si="15"/>
        <v>27.193398003386768</v>
      </c>
    </row>
    <row r="317" spans="2:20" x14ac:dyDescent="0.3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">
        <f t="shared" si="16"/>
        <v>5.4977871437821006</v>
      </c>
      <c r="R317"/>
      <c r="S317">
        <f t="shared" si="14"/>
        <v>12.928932188134789</v>
      </c>
      <c r="T317">
        <f t="shared" si="15"/>
        <v>27.071067811865742</v>
      </c>
    </row>
    <row r="318" spans="2:20" x14ac:dyDescent="0.3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">
        <f t="shared" si="16"/>
        <v>5.5152404363020437</v>
      </c>
      <c r="R318"/>
      <c r="S318">
        <f t="shared" si="14"/>
        <v>12.80660199661375</v>
      </c>
      <c r="T318">
        <f t="shared" si="15"/>
        <v>26.946583704590246</v>
      </c>
    </row>
    <row r="319" spans="2:20" x14ac:dyDescent="0.3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">
        <f t="shared" si="16"/>
        <v>5.5326937288219868</v>
      </c>
      <c r="R319"/>
      <c r="S319">
        <f t="shared" si="14"/>
        <v>12.686462983808553</v>
      </c>
      <c r="T319">
        <f t="shared" si="15"/>
        <v>26.819983600625264</v>
      </c>
    </row>
    <row r="320" spans="2:20" x14ac:dyDescent="0.3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">
        <f t="shared" si="16"/>
        <v>5.5501470213419299</v>
      </c>
      <c r="R320"/>
      <c r="S320">
        <f t="shared" si="14"/>
        <v>12.568551745226312</v>
      </c>
      <c r="T320">
        <f t="shared" si="15"/>
        <v>26.691306063588865</v>
      </c>
    </row>
    <row r="321" spans="2:20" x14ac:dyDescent="0.3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">
        <f t="shared" si="16"/>
        <v>5.567600313861873</v>
      </c>
      <c r="R321"/>
      <c r="S321">
        <f t="shared" si="14"/>
        <v>12.452904197772533</v>
      </c>
      <c r="T321">
        <f t="shared" si="15"/>
        <v>26.560590289905363</v>
      </c>
    </row>
    <row r="322" spans="2:20" x14ac:dyDescent="0.3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">
        <f t="shared" si="16"/>
        <v>5.5850536063818161</v>
      </c>
      <c r="R322"/>
      <c r="S322">
        <f t="shared" ref="S322:S362" si="17">($C$4+$D$4)/2+0.5*($C$4-$D$4)*COS($Q322)</f>
        <v>12.339555568810468</v>
      </c>
      <c r="T322">
        <f t="shared" ref="T322:T362" si="18">($C$4+$D$4)/2+0.5*($C$4-$D$4)*SIN($Q322)</f>
        <v>26.427876096865688</v>
      </c>
    </row>
    <row r="323" spans="2:20" x14ac:dyDescent="0.3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">
        <f t="shared" si="16"/>
        <v>5.6025068989017592</v>
      </c>
      <c r="R323"/>
      <c r="S323">
        <f t="shared" si="17"/>
        <v>12.228540385430534</v>
      </c>
      <c r="T323">
        <f t="shared" si="18"/>
        <v>26.293203910498676</v>
      </c>
    </row>
    <row r="324" spans="2:20" x14ac:dyDescent="0.3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">
        <f t="shared" ref="Q324:Q360" si="19">Q323+$P$3</f>
        <v>5.6199601914217023</v>
      </c>
      <c r="R324"/>
      <c r="S324">
        <f t="shared" si="17"/>
        <v>12.11989246393302</v>
      </c>
      <c r="T324">
        <f t="shared" si="18"/>
        <v>26.156614753256889</v>
      </c>
    </row>
    <row r="325" spans="2:20" x14ac:dyDescent="0.3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">
        <f t="shared" si="19"/>
        <v>5.6374134839416454</v>
      </c>
      <c r="R325"/>
      <c r="S325">
        <f t="shared" si="17"/>
        <v>12.013644899527307</v>
      </c>
      <c r="T325">
        <f t="shared" si="18"/>
        <v>26.018150231520796</v>
      </c>
    </row>
    <row r="326" spans="2:20" x14ac:dyDescent="0.3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">
        <f t="shared" si="19"/>
        <v>5.6548667764615885</v>
      </c>
      <c r="R326"/>
      <c r="S326">
        <f t="shared" si="17"/>
        <v>11.909830056250756</v>
      </c>
      <c r="T326">
        <f t="shared" si="18"/>
        <v>25.87785252292505</v>
      </c>
    </row>
    <row r="327" spans="2:20" x14ac:dyDescent="0.3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">
        <f t="shared" si="19"/>
        <v>5.6723200689815316</v>
      </c>
      <c r="R327"/>
      <c r="S327">
        <f t="shared" si="17"/>
        <v>11.808479557110308</v>
      </c>
      <c r="T327">
        <f t="shared" si="18"/>
        <v>25.735764363510786</v>
      </c>
    </row>
    <row r="328" spans="2:20" x14ac:dyDescent="0.3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">
        <f t="shared" si="19"/>
        <v>5.6897733615014747</v>
      </c>
      <c r="R328"/>
      <c r="S328">
        <f t="shared" si="17"/>
        <v>11.709624274449805</v>
      </c>
      <c r="T328">
        <f t="shared" si="18"/>
        <v>25.591929034707796</v>
      </c>
    </row>
    <row r="329" spans="2:20" x14ac:dyDescent="0.3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">
        <f t="shared" si="19"/>
        <v>5.7072266540214178</v>
      </c>
      <c r="R329"/>
      <c r="S329">
        <f t="shared" si="17"/>
        <v>11.613294320545977</v>
      </c>
      <c r="T329">
        <f t="shared" si="18"/>
        <v>25.446390350150605</v>
      </c>
    </row>
    <row r="330" spans="2:20" x14ac:dyDescent="0.3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">
        <f t="shared" si="19"/>
        <v>5.7246799465413609</v>
      </c>
      <c r="R330"/>
      <c r="S330">
        <f t="shared" si="17"/>
        <v>11.519519038435952</v>
      </c>
      <c r="T330">
        <f t="shared" si="18"/>
        <v>25.29919264233239</v>
      </c>
    </row>
    <row r="331" spans="2:20" x14ac:dyDescent="0.3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">
        <f t="shared" si="19"/>
        <v>5.742133239061304</v>
      </c>
      <c r="R331"/>
      <c r="S331">
        <f t="shared" si="17"/>
        <v>11.428326992979084</v>
      </c>
      <c r="T331">
        <f t="shared" si="18"/>
        <v>25.15038074910089</v>
      </c>
    </row>
    <row r="332" spans="2:20" x14ac:dyDescent="0.3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">
        <f t="shared" si="19"/>
        <v>5.7595865315812471</v>
      </c>
      <c r="R332"/>
      <c r="S332">
        <f t="shared" si="17"/>
        <v>11.339745962155817</v>
      </c>
      <c r="T332">
        <f t="shared" si="18"/>
        <v>25.000000000000352</v>
      </c>
    </row>
    <row r="333" spans="2:20" x14ac:dyDescent="0.3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">
        <f t="shared" si="19"/>
        <v>5.7770398241011902</v>
      </c>
      <c r="R333"/>
      <c r="S333">
        <f t="shared" si="17"/>
        <v>11.253802928606239</v>
      </c>
      <c r="T333">
        <f t="shared" si="18"/>
        <v>24.848096202463726</v>
      </c>
    </row>
    <row r="334" spans="2:20" x14ac:dyDescent="0.3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">
        <f t="shared" si="19"/>
        <v>5.7944931166211333</v>
      </c>
      <c r="R334"/>
      <c r="S334">
        <f t="shared" si="17"/>
        <v>11.170524071410922</v>
      </c>
      <c r="T334">
        <f t="shared" si="18"/>
        <v>24.694715627859267</v>
      </c>
    </row>
    <row r="335" spans="2:20" x14ac:dyDescent="0.3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">
        <f t="shared" si="19"/>
        <v>5.8119464091410764</v>
      </c>
      <c r="R335"/>
      <c r="S335">
        <f t="shared" si="17"/>
        <v>11.089934758116508</v>
      </c>
      <c r="T335">
        <f t="shared" si="18"/>
        <v>24.539904997395833</v>
      </c>
    </row>
    <row r="336" spans="2:20" x14ac:dyDescent="0.3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">
        <f t="shared" si="19"/>
        <v>5.8293997016610195</v>
      </c>
      <c r="R336"/>
      <c r="S336">
        <f t="shared" si="17"/>
        <v>11.012059537008511</v>
      </c>
      <c r="T336">
        <f t="shared" si="18"/>
        <v>24.383711467891146</v>
      </c>
    </row>
    <row r="337" spans="2:20" x14ac:dyDescent="0.3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">
        <f t="shared" si="19"/>
        <v>5.8468529941809626</v>
      </c>
      <c r="R337"/>
      <c r="S337">
        <f t="shared" si="17"/>
        <v>10.936922129633675</v>
      </c>
      <c r="T337">
        <f t="shared" si="18"/>
        <v>24.226182617407371</v>
      </c>
    </row>
    <row r="338" spans="2:20" x14ac:dyDescent="0.3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">
        <f t="shared" si="19"/>
        <v>5.8643062867009057</v>
      </c>
      <c r="R338"/>
      <c r="S338">
        <f t="shared" si="17"/>
        <v>10.86454542357416</v>
      </c>
      <c r="T338">
        <f t="shared" si="18"/>
        <v>24.067366430758383</v>
      </c>
    </row>
    <row r="339" spans="2:20" x14ac:dyDescent="0.3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">
        <f t="shared" si="19"/>
        <v>5.8817595792208488</v>
      </c>
      <c r="R339"/>
      <c r="S339">
        <f t="shared" si="17"/>
        <v>10.79495146547576</v>
      </c>
      <c r="T339">
        <f t="shared" si="18"/>
        <v>23.907311284893122</v>
      </c>
    </row>
    <row r="340" spans="2:20" x14ac:dyDescent="0.3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">
        <f t="shared" si="19"/>
        <v>5.8992128717407919</v>
      </c>
      <c r="R340"/>
      <c r="S340">
        <f t="shared" si="17"/>
        <v>10.728161454332284</v>
      </c>
      <c r="T340">
        <f t="shared" si="18"/>
        <v>23.74606593415951</v>
      </c>
    </row>
    <row r="341" spans="2:20" x14ac:dyDescent="0.3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">
        <f t="shared" si="19"/>
        <v>5.916666164260735</v>
      </c>
      <c r="R341"/>
      <c r="S341">
        <f t="shared" si="17"/>
        <v>10.664195735028134</v>
      </c>
      <c r="T341">
        <f t="shared" si="18"/>
        <v>23.583679495453396</v>
      </c>
    </row>
    <row r="342" spans="2:20" x14ac:dyDescent="0.3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">
        <f t="shared" si="19"/>
        <v>5.9341194567806781</v>
      </c>
      <c r="R342"/>
      <c r="S342">
        <f t="shared" si="17"/>
        <v>10.60307379214106</v>
      </c>
      <c r="T342">
        <f t="shared" si="18"/>
        <v>23.420201433257088</v>
      </c>
    </row>
    <row r="343" spans="2:20" x14ac:dyDescent="0.3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">
        <f t="shared" si="19"/>
        <v>5.9515727493006212</v>
      </c>
      <c r="R343"/>
      <c r="S343">
        <f t="shared" si="17"/>
        <v>10.54481424400697</v>
      </c>
      <c r="T343">
        <f t="shared" si="18"/>
        <v>23.255681544571971</v>
      </c>
    </row>
    <row r="344" spans="2:20" x14ac:dyDescent="0.3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">
        <f t="shared" si="19"/>
        <v>5.9690260418205643</v>
      </c>
      <c r="R344"/>
      <c r="S344">
        <f t="shared" si="17"/>
        <v>10.489434837048597</v>
      </c>
      <c r="T344">
        <f t="shared" si="18"/>
        <v>23.090169943749881</v>
      </c>
    </row>
    <row r="345" spans="2:20" x14ac:dyDescent="0.3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">
        <f t="shared" si="19"/>
        <v>5.9864793343405074</v>
      </c>
      <c r="R345"/>
      <c r="S345">
        <f t="shared" si="17"/>
        <v>10.436952440369771</v>
      </c>
      <c r="T345">
        <f t="shared" si="18"/>
        <v>22.923717047227779</v>
      </c>
    </row>
    <row r="346" spans="2:20" x14ac:dyDescent="0.3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">
        <f t="shared" si="19"/>
        <v>6.0039326268604505</v>
      </c>
      <c r="R346"/>
      <c r="S346">
        <f t="shared" si="17"/>
        <v>10.387383040616932</v>
      </c>
      <c r="T346">
        <f t="shared" si="18"/>
        <v>22.756373558170409</v>
      </c>
    </row>
    <row r="347" spans="2:20" x14ac:dyDescent="0.3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">
        <f t="shared" si="19"/>
        <v>6.0213859193803936</v>
      </c>
      <c r="R347"/>
      <c r="S347">
        <f t="shared" si="17"/>
        <v>10.340741737109431</v>
      </c>
      <c r="T347">
        <f t="shared" si="18"/>
        <v>22.588190451025628</v>
      </c>
    </row>
    <row r="348" spans="2:20" x14ac:dyDescent="0.3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">
        <f t="shared" si="19"/>
        <v>6.0388392119003367</v>
      </c>
      <c r="R348"/>
      <c r="S348">
        <f t="shared" si="17"/>
        <v>10.29704273724014</v>
      </c>
      <c r="T348">
        <f t="shared" si="18"/>
        <v>22.419218955997103</v>
      </c>
    </row>
    <row r="349" spans="2:20" x14ac:dyDescent="0.3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">
        <f t="shared" si="19"/>
        <v>6.0562925044202798</v>
      </c>
      <c r="R349"/>
      <c r="S349">
        <f t="shared" si="17"/>
        <v>10.256299352147746</v>
      </c>
      <c r="T349">
        <f t="shared" si="18"/>
        <v>22.249510543439076</v>
      </c>
    </row>
    <row r="350" spans="2:20" x14ac:dyDescent="0.3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">
        <f t="shared" si="19"/>
        <v>6.0737457969402229</v>
      </c>
      <c r="R350"/>
      <c r="S350">
        <f t="shared" si="17"/>
        <v>10.218523992662035</v>
      </c>
      <c r="T350">
        <f t="shared" si="18"/>
        <v>22.079116908178023</v>
      </c>
    </row>
    <row r="351" spans="2:20" x14ac:dyDescent="0.3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">
        <f t="shared" si="19"/>
        <v>6.091199089460166</v>
      </c>
      <c r="R351"/>
      <c r="S351">
        <f t="shared" si="17"/>
        <v>10.183728165523444</v>
      </c>
      <c r="T351">
        <f t="shared" si="18"/>
        <v>21.908089953765881</v>
      </c>
    </row>
    <row r="352" spans="2:20" x14ac:dyDescent="0.3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">
        <f t="shared" si="19"/>
        <v>6.1086523819801091</v>
      </c>
      <c r="R352"/>
      <c r="S352">
        <f t="shared" si="17"/>
        <v>10.151922469877997</v>
      </c>
      <c r="T352">
        <f t="shared" si="18"/>
        <v>21.736481776669741</v>
      </c>
    </row>
    <row r="353" spans="2:20" x14ac:dyDescent="0.3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">
        <f t="shared" si="19"/>
        <v>6.1261056745000522</v>
      </c>
      <c r="R353"/>
      <c r="S353">
        <f t="shared" si="17"/>
        <v>10.123116594048692</v>
      </c>
      <c r="T353">
        <f t="shared" si="18"/>
        <v>21.564344650402749</v>
      </c>
    </row>
    <row r="354" spans="2:20" x14ac:dyDescent="0.3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">
        <f t="shared" si="19"/>
        <v>6.1435589670199953</v>
      </c>
      <c r="R354"/>
      <c r="S354">
        <f t="shared" si="17"/>
        <v>10.097319312584359</v>
      </c>
      <c r="T354">
        <f t="shared" si="18"/>
        <v>21.391731009601099</v>
      </c>
    </row>
    <row r="355" spans="2:20" x14ac:dyDescent="0.3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">
        <f t="shared" si="19"/>
        <v>6.1610122595399384</v>
      </c>
      <c r="R355"/>
      <c r="S355">
        <f t="shared" si="17"/>
        <v>10.074538483586835</v>
      </c>
      <c r="T355">
        <f t="shared" si="18"/>
        <v>21.218693434051922</v>
      </c>
    </row>
    <row r="356" spans="2:20" x14ac:dyDescent="0.3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">
        <f t="shared" si="19"/>
        <v>6.1784655520598815</v>
      </c>
      <c r="R356"/>
      <c r="S356">
        <f t="shared" si="17"/>
        <v>10.054781046317313</v>
      </c>
      <c r="T356">
        <f t="shared" si="18"/>
        <v>21.045284632676985</v>
      </c>
    </row>
    <row r="357" spans="2:20" x14ac:dyDescent="0.3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">
        <f t="shared" si="19"/>
        <v>6.1959188445798246</v>
      </c>
      <c r="R357"/>
      <c r="S357">
        <f t="shared" si="17"/>
        <v>10.038053019082584</v>
      </c>
      <c r="T357">
        <f t="shared" si="18"/>
        <v>20.871557427477036</v>
      </c>
    </row>
    <row r="358" spans="2:20" x14ac:dyDescent="0.3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">
        <f t="shared" si="19"/>
        <v>6.2133721370997677</v>
      </c>
      <c r="R358"/>
      <c r="S358">
        <f t="shared" si="17"/>
        <v>10.02435949740179</v>
      </c>
      <c r="T358">
        <f t="shared" si="18"/>
        <v>20.697564737441709</v>
      </c>
    </row>
    <row r="359" spans="2:20" x14ac:dyDescent="0.3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">
        <f t="shared" si="19"/>
        <v>6.2308254296197108</v>
      </c>
      <c r="R359"/>
      <c r="S359">
        <f t="shared" si="17"/>
        <v>10.013704652454285</v>
      </c>
      <c r="T359">
        <f t="shared" si="18"/>
        <v>20.523359562429896</v>
      </c>
    </row>
    <row r="360" spans="2:20" x14ac:dyDescent="0.3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">
        <f t="shared" si="19"/>
        <v>6.2482787221396539</v>
      </c>
      <c r="R360"/>
      <c r="S360">
        <f t="shared" si="17"/>
        <v>10.006091729809059</v>
      </c>
      <c r="T360">
        <f t="shared" si="18"/>
        <v>20.348994967025469</v>
      </c>
    </row>
    <row r="361" spans="2:20" x14ac:dyDescent="0.3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">
        <f>Q360+$P$3</f>
        <v>6.2657320146595969</v>
      </c>
      <c r="R361"/>
      <c r="S361">
        <f t="shared" si="17"/>
        <v>10.001523048436097</v>
      </c>
      <c r="T361">
        <f t="shared" si="18"/>
        <v>20.174524064373298</v>
      </c>
    </row>
    <row r="362" spans="2:20" x14ac:dyDescent="0.3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">
        <f>Q361+$P$3</f>
        <v>6.28318530717954</v>
      </c>
      <c r="R362"/>
      <c r="S362">
        <f t="shared" si="17"/>
        <v>10</v>
      </c>
      <c r="T362">
        <f t="shared" si="18"/>
        <v>20.000000000000465</v>
      </c>
    </row>
    <row r="363" spans="2:20" x14ac:dyDescent="0.3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2:20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2:20" x14ac:dyDescent="0.3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2:20" x14ac:dyDescent="0.3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2:20" x14ac:dyDescent="0.3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2:20" x14ac:dyDescent="0.3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x14ac:dyDescent="0.3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x14ac:dyDescent="0.3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x14ac:dyDescent="0.3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2:18" x14ac:dyDescent="0.3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2:18" x14ac:dyDescent="0.3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x14ac:dyDescent="0.3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x14ac:dyDescent="0.3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x14ac:dyDescent="0.3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x14ac:dyDescent="0.3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x14ac:dyDescent="0.3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x14ac:dyDescent="0.3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x14ac:dyDescent="0.3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x14ac:dyDescent="0.3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2:18" x14ac:dyDescent="0.3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2:18" x14ac:dyDescent="0.3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2:18" x14ac:dyDescent="0.3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2:18" x14ac:dyDescent="0.3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2:18" x14ac:dyDescent="0.3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2:18" x14ac:dyDescent="0.3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2:18" x14ac:dyDescent="0.3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2:18" x14ac:dyDescent="0.3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2:18" x14ac:dyDescent="0.3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2:18" x14ac:dyDescent="0.3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2:18" x14ac:dyDescent="0.3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2:18" x14ac:dyDescent="0.3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2:18" x14ac:dyDescent="0.3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2:18" x14ac:dyDescent="0.3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2:18" x14ac:dyDescent="0.3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2:18" x14ac:dyDescent="0.3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2:18" x14ac:dyDescent="0.3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2:18" x14ac:dyDescent="0.3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2:18" x14ac:dyDescent="0.3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2:18" x14ac:dyDescent="0.3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2:18" x14ac:dyDescent="0.3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2:18" x14ac:dyDescent="0.3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2:18" x14ac:dyDescent="0.3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2:18" x14ac:dyDescent="0.3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2:18" x14ac:dyDescent="0.3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2:18" x14ac:dyDescent="0.3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2:18" x14ac:dyDescent="0.3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2:18" x14ac:dyDescent="0.3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2:18" x14ac:dyDescent="0.3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2:18" x14ac:dyDescent="0.3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2:18" x14ac:dyDescent="0.3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2:18" x14ac:dyDescent="0.3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2:18" x14ac:dyDescent="0.3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2:18" x14ac:dyDescent="0.3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2:18" x14ac:dyDescent="0.3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2:18" x14ac:dyDescent="0.3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2:18" x14ac:dyDescent="0.3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2:18" x14ac:dyDescent="0.3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2:18" x14ac:dyDescent="0.3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2:18" x14ac:dyDescent="0.3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2:18" x14ac:dyDescent="0.3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2:18" x14ac:dyDescent="0.3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2:18" x14ac:dyDescent="0.3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2:18" x14ac:dyDescent="0.3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2:18" x14ac:dyDescent="0.3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2:18" x14ac:dyDescent="0.3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2:18" x14ac:dyDescent="0.3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2:18" x14ac:dyDescent="0.3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2:18" x14ac:dyDescent="0.3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2:18" x14ac:dyDescent="0.3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2:18" x14ac:dyDescent="0.3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2:18" x14ac:dyDescent="0.3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2:18" x14ac:dyDescent="0.3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2:18" x14ac:dyDescent="0.3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2:18" x14ac:dyDescent="0.3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2:18" x14ac:dyDescent="0.3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2:18" x14ac:dyDescent="0.3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2:18" x14ac:dyDescent="0.3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2:18" x14ac:dyDescent="0.3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2:18" x14ac:dyDescent="0.3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2:18" x14ac:dyDescent="0.3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2:18" x14ac:dyDescent="0.3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2:18" x14ac:dyDescent="0.3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2:18" x14ac:dyDescent="0.3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2:18" x14ac:dyDescent="0.3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2:18" x14ac:dyDescent="0.3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2:18" x14ac:dyDescent="0.3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2:18" x14ac:dyDescent="0.3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2:18" x14ac:dyDescent="0.3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2:18" x14ac:dyDescent="0.3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2:18" x14ac:dyDescent="0.3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2:18" x14ac:dyDescent="0.3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2:18" x14ac:dyDescent="0.3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2:18" x14ac:dyDescent="0.3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2:18" x14ac:dyDescent="0.3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2:18" x14ac:dyDescent="0.3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2:18" x14ac:dyDescent="0.3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2:18" x14ac:dyDescent="0.3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2:18" x14ac:dyDescent="0.3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2:18" x14ac:dyDescent="0.3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2:18" x14ac:dyDescent="0.3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2:18" x14ac:dyDescent="0.3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2:18" x14ac:dyDescent="0.3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2:18" x14ac:dyDescent="0.3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2:18" x14ac:dyDescent="0.3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2:18" x14ac:dyDescent="0.3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2:18" x14ac:dyDescent="0.3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2:18" x14ac:dyDescent="0.3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2:18" x14ac:dyDescent="0.3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2:18" x14ac:dyDescent="0.3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2:18" x14ac:dyDescent="0.3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2:18" x14ac:dyDescent="0.3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2:18" x14ac:dyDescent="0.3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2:18" x14ac:dyDescent="0.3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2:18" x14ac:dyDescent="0.3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2:18" x14ac:dyDescent="0.3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2:18" x14ac:dyDescent="0.3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2:18" x14ac:dyDescent="0.3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2:18" x14ac:dyDescent="0.3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2:18" x14ac:dyDescent="0.3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2:18" x14ac:dyDescent="0.3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2:18" x14ac:dyDescent="0.3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2:18" x14ac:dyDescent="0.3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2:18" x14ac:dyDescent="0.3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2:18" x14ac:dyDescent="0.3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2:18" x14ac:dyDescent="0.3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2:18" x14ac:dyDescent="0.3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2:18" x14ac:dyDescent="0.3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2:18" x14ac:dyDescent="0.3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2:18" x14ac:dyDescent="0.3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2:18" x14ac:dyDescent="0.3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2:18" x14ac:dyDescent="0.3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2:18" x14ac:dyDescent="0.3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2:18" x14ac:dyDescent="0.3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2:18" x14ac:dyDescent="0.3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2:18" x14ac:dyDescent="0.3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2:18" x14ac:dyDescent="0.3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2:18" x14ac:dyDescent="0.3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2:18" x14ac:dyDescent="0.3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2:18" x14ac:dyDescent="0.3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2:18" x14ac:dyDescent="0.3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2:18" x14ac:dyDescent="0.3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2:18" x14ac:dyDescent="0.3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2:18" x14ac:dyDescent="0.3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2:18" x14ac:dyDescent="0.3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2:18" x14ac:dyDescent="0.3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2:18" x14ac:dyDescent="0.3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2:18" x14ac:dyDescent="0.3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2:18" x14ac:dyDescent="0.3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2:18" x14ac:dyDescent="0.3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2:18" x14ac:dyDescent="0.3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2:18" x14ac:dyDescent="0.3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2:18" x14ac:dyDescent="0.3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2:18" x14ac:dyDescent="0.3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2:18" x14ac:dyDescent="0.3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2:18" x14ac:dyDescent="0.3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2:18" x14ac:dyDescent="0.3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2:18" x14ac:dyDescent="0.3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2:18" x14ac:dyDescent="0.3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2:18" x14ac:dyDescent="0.3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2:18" x14ac:dyDescent="0.3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2:18" x14ac:dyDescent="0.3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2:18" x14ac:dyDescent="0.3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2:18" x14ac:dyDescent="0.3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2:18" x14ac:dyDescent="0.3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2:18" x14ac:dyDescent="0.3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2:18" x14ac:dyDescent="0.3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2:18" x14ac:dyDescent="0.3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2:18" x14ac:dyDescent="0.3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2:18" x14ac:dyDescent="0.3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2:18" x14ac:dyDescent="0.3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2:18" x14ac:dyDescent="0.3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2:18" x14ac:dyDescent="0.3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2:18" x14ac:dyDescent="0.3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2:18" x14ac:dyDescent="0.3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2:18" x14ac:dyDescent="0.3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2:18" x14ac:dyDescent="0.3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2:18" x14ac:dyDescent="0.3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2:18" x14ac:dyDescent="0.3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2:18" x14ac:dyDescent="0.3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2:18" x14ac:dyDescent="0.3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2:18" x14ac:dyDescent="0.3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2:18" x14ac:dyDescent="0.3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2:18" x14ac:dyDescent="0.3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2:18" x14ac:dyDescent="0.3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2:18" x14ac:dyDescent="0.3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2:18" x14ac:dyDescent="0.3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2:18" x14ac:dyDescent="0.3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2:18" x14ac:dyDescent="0.3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2:18" x14ac:dyDescent="0.3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2:18" x14ac:dyDescent="0.3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2:18" x14ac:dyDescent="0.3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2:18" x14ac:dyDescent="0.3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2:18" x14ac:dyDescent="0.3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2:18" x14ac:dyDescent="0.3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2:18" x14ac:dyDescent="0.3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2:18" x14ac:dyDescent="0.3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2:18" x14ac:dyDescent="0.3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2:18" x14ac:dyDescent="0.3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2:18" x14ac:dyDescent="0.3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2:18" x14ac:dyDescent="0.3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2:18" x14ac:dyDescent="0.3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2:18" x14ac:dyDescent="0.3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2:18" x14ac:dyDescent="0.3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2:18" x14ac:dyDescent="0.3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2:18" x14ac:dyDescent="0.3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2:18" x14ac:dyDescent="0.3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2:18" x14ac:dyDescent="0.3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2:18" x14ac:dyDescent="0.3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2:18" x14ac:dyDescent="0.3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2:18" x14ac:dyDescent="0.3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2:18" x14ac:dyDescent="0.3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2:18" x14ac:dyDescent="0.3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2:18" x14ac:dyDescent="0.3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2:18" x14ac:dyDescent="0.3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2:18" x14ac:dyDescent="0.3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2:18" x14ac:dyDescent="0.3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2:18" x14ac:dyDescent="0.3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2:18" x14ac:dyDescent="0.3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2:18" x14ac:dyDescent="0.3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2:18" x14ac:dyDescent="0.3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2:18" x14ac:dyDescent="0.3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2:18" x14ac:dyDescent="0.3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2:18" x14ac:dyDescent="0.3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2:18" x14ac:dyDescent="0.3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2:18" x14ac:dyDescent="0.3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2:18" x14ac:dyDescent="0.3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2:18" x14ac:dyDescent="0.3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2:18" x14ac:dyDescent="0.3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2:18" x14ac:dyDescent="0.3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2:18" x14ac:dyDescent="0.3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2:18" x14ac:dyDescent="0.3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2:18" x14ac:dyDescent="0.3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2:18" x14ac:dyDescent="0.3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2:18" x14ac:dyDescent="0.3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2:18" x14ac:dyDescent="0.3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2:18" x14ac:dyDescent="0.3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2:18" x14ac:dyDescent="0.3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2:18" x14ac:dyDescent="0.3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2:18" x14ac:dyDescent="0.3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2:18" x14ac:dyDescent="0.3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2:18" x14ac:dyDescent="0.3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2:18" x14ac:dyDescent="0.3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2:18" x14ac:dyDescent="0.3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2:18" x14ac:dyDescent="0.3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2:18" x14ac:dyDescent="0.3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2:18" x14ac:dyDescent="0.3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2:18" x14ac:dyDescent="0.3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2:18" x14ac:dyDescent="0.3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2:18" x14ac:dyDescent="0.3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2:18" x14ac:dyDescent="0.3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2:18" x14ac:dyDescent="0.3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2:18" x14ac:dyDescent="0.3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2:18" x14ac:dyDescent="0.3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2:18" x14ac:dyDescent="0.3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2:18" x14ac:dyDescent="0.3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2:18" x14ac:dyDescent="0.3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2:18" x14ac:dyDescent="0.3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2:18" x14ac:dyDescent="0.3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2:18" x14ac:dyDescent="0.3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2:18" x14ac:dyDescent="0.3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2:18" x14ac:dyDescent="0.3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2:18" x14ac:dyDescent="0.3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2:18" x14ac:dyDescent="0.3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2:18" x14ac:dyDescent="0.3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2:18" x14ac:dyDescent="0.3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2:18" x14ac:dyDescent="0.3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2:18" x14ac:dyDescent="0.3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2:18" x14ac:dyDescent="0.3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2:18" x14ac:dyDescent="0.3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2:18" x14ac:dyDescent="0.3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2:18" x14ac:dyDescent="0.3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2:18" x14ac:dyDescent="0.3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2:18" x14ac:dyDescent="0.3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2:18" x14ac:dyDescent="0.3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2:18" x14ac:dyDescent="0.3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2:18" x14ac:dyDescent="0.3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2:18" x14ac:dyDescent="0.3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2:18" x14ac:dyDescent="0.3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2:18" x14ac:dyDescent="0.3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2:18" x14ac:dyDescent="0.3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2:18" x14ac:dyDescent="0.3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2:18" x14ac:dyDescent="0.3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2:18" x14ac:dyDescent="0.3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2:18" x14ac:dyDescent="0.3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2:18" x14ac:dyDescent="0.3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2:18" x14ac:dyDescent="0.3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2:18" x14ac:dyDescent="0.3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2:18" x14ac:dyDescent="0.3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2:18" x14ac:dyDescent="0.3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2:18" x14ac:dyDescent="0.3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2:18" x14ac:dyDescent="0.3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2:18" x14ac:dyDescent="0.3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2:18" x14ac:dyDescent="0.3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12" workbookViewId="0">
      <selection activeCell="C17" sqref="C17"/>
    </sheetView>
  </sheetViews>
  <sheetFormatPr defaultRowHeight="14.4" x14ac:dyDescent="0.3"/>
  <cols>
    <col min="1" max="23" width="15.77734375" customWidth="1"/>
  </cols>
  <sheetData>
    <row r="1" spans="1:29" x14ac:dyDescent="0.3">
      <c r="B1" s="6" t="s">
        <v>0</v>
      </c>
      <c r="D1" s="2" t="s">
        <v>1</v>
      </c>
      <c r="F1" s="2" t="s">
        <v>2</v>
      </c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2"/>
      <c r="X1" s="2" t="s">
        <v>11</v>
      </c>
      <c r="Y1" s="2"/>
      <c r="Z1" s="2" t="s">
        <v>12</v>
      </c>
      <c r="AA1" s="2"/>
      <c r="AB1" s="2" t="s">
        <v>13</v>
      </c>
    </row>
    <row r="2" spans="1:29" x14ac:dyDescent="0.3">
      <c r="A2" t="s">
        <v>26</v>
      </c>
      <c r="B2">
        <f>Data!$B4</f>
        <v>15</v>
      </c>
      <c r="C2">
        <f>Data!$E4</f>
        <v>70</v>
      </c>
      <c r="D2">
        <f>Data!$B5</f>
        <v>8</v>
      </c>
      <c r="E2">
        <f>Data!$E5</f>
        <v>80</v>
      </c>
      <c r="F2">
        <f>Data!$B6</f>
        <v>11.5</v>
      </c>
      <c r="G2">
        <f>Data!$E6</f>
        <v>50</v>
      </c>
      <c r="H2">
        <f>Data!$B7</f>
        <v>15</v>
      </c>
      <c r="I2">
        <f>Data!$E7</f>
        <v>70</v>
      </c>
      <c r="J2">
        <f>Data!$B8</f>
        <v>10</v>
      </c>
      <c r="K2">
        <f>Data!$E8</f>
        <v>70</v>
      </c>
      <c r="L2">
        <f>Data!$B9</f>
        <v>10</v>
      </c>
      <c r="M2">
        <f>Data!$E9</f>
        <v>70</v>
      </c>
      <c r="N2">
        <f>Data!$B10</f>
        <v>10</v>
      </c>
      <c r="O2">
        <f>Data!$E10</f>
        <v>80</v>
      </c>
      <c r="P2">
        <f>Data!$B11</f>
        <v>10</v>
      </c>
      <c r="Q2">
        <f>Data!$E11</f>
        <v>90</v>
      </c>
      <c r="R2">
        <f>Data!$B12</f>
        <v>20</v>
      </c>
      <c r="S2">
        <f>Data!$E12</f>
        <v>50</v>
      </c>
      <c r="T2">
        <f>Data!$B13</f>
        <v>20</v>
      </c>
      <c r="U2">
        <f>Data!$E13</f>
        <v>50</v>
      </c>
      <c r="V2">
        <f>Data!$B14</f>
        <v>25</v>
      </c>
      <c r="W2">
        <f>Data!$E14</f>
        <v>25</v>
      </c>
      <c r="X2">
        <f>Data!$B15</f>
        <v>15</v>
      </c>
      <c r="Y2">
        <f>Data!$E15</f>
        <v>50</v>
      </c>
      <c r="Z2">
        <f>Data!$B16</f>
        <v>20</v>
      </c>
      <c r="AA2">
        <f>Data!$E16</f>
        <v>39</v>
      </c>
      <c r="AB2">
        <f>Data!$B17</f>
        <v>20</v>
      </c>
      <c r="AC2">
        <f>Data!$E17</f>
        <v>35</v>
      </c>
    </row>
    <row r="3" spans="1:29" x14ac:dyDescent="0.3">
      <c r="A3" t="s">
        <v>27</v>
      </c>
      <c r="B3">
        <f>Data!$C4</f>
        <v>10</v>
      </c>
      <c r="C3">
        <f>Data!$E4-$B$21</f>
        <v>68.5</v>
      </c>
      <c r="D3">
        <f>Data!$C5</f>
        <v>5</v>
      </c>
      <c r="E3">
        <f>Data!$E5-$B$21*2</f>
        <v>77</v>
      </c>
      <c r="F3">
        <f>Data!$C6</f>
        <v>8</v>
      </c>
      <c r="G3">
        <f>Data!$E6-$B$21</f>
        <v>48.5</v>
      </c>
      <c r="H3">
        <f>Data!$C7</f>
        <v>7</v>
      </c>
      <c r="I3">
        <f>Data!$E7-$B$21</f>
        <v>68.5</v>
      </c>
      <c r="J3">
        <f>Data!$C8</f>
        <v>6</v>
      </c>
      <c r="K3">
        <f>Data!$E8-$B$21</f>
        <v>68.5</v>
      </c>
      <c r="L3">
        <f>Data!$C9</f>
        <v>6</v>
      </c>
      <c r="M3">
        <f>Data!$E9-$B$21*0.5</f>
        <v>69.25</v>
      </c>
      <c r="N3">
        <f>Data!$C10</f>
        <v>5</v>
      </c>
      <c r="O3">
        <f>Data!$E10-$B$21</f>
        <v>78.5</v>
      </c>
      <c r="P3">
        <f>Data!$C11</f>
        <v>5</v>
      </c>
      <c r="Q3">
        <f>Data!$E11-$B$21</f>
        <v>88.5</v>
      </c>
      <c r="R3">
        <f>Data!$C12</f>
        <v>10</v>
      </c>
      <c r="S3">
        <f>Data!$E12-$B$21</f>
        <v>48.5</v>
      </c>
      <c r="T3">
        <f>Data!$C13</f>
        <v>10</v>
      </c>
      <c r="U3">
        <f>Data!$E13-$B$21*0.5</f>
        <v>49.25</v>
      </c>
      <c r="V3">
        <f>Data!$C14</f>
        <v>12.5</v>
      </c>
      <c r="W3">
        <f>Data!$E14-$B$21</f>
        <v>23.5</v>
      </c>
      <c r="X3">
        <f>Data!$C15</f>
        <v>8</v>
      </c>
      <c r="Y3">
        <f>Data!$E15-$B$21*0.5</f>
        <v>49.25</v>
      </c>
      <c r="Z3">
        <f>Data!$C16</f>
        <v>10</v>
      </c>
      <c r="AA3">
        <f>Data!$E16-$B$21</f>
        <v>37.5</v>
      </c>
      <c r="AB3">
        <f>Data!$C17</f>
        <v>10</v>
      </c>
      <c r="AC3">
        <f>Data!$E17-$B$21</f>
        <v>33.5</v>
      </c>
    </row>
    <row r="4" spans="1:29" x14ac:dyDescent="0.3">
      <c r="B4">
        <f>Data!$C4</f>
        <v>10</v>
      </c>
      <c r="C4">
        <f>Data!$E4+$B$21</f>
        <v>71.5</v>
      </c>
      <c r="D4">
        <f>Data!$C5</f>
        <v>5</v>
      </c>
      <c r="E4">
        <f>Data!$E5+$B$21*2</f>
        <v>83</v>
      </c>
      <c r="F4">
        <f>Data!$C6</f>
        <v>8</v>
      </c>
      <c r="G4">
        <f>Data!$E6+$B$21</f>
        <v>51.5</v>
      </c>
      <c r="H4">
        <f>Data!$C7</f>
        <v>7</v>
      </c>
      <c r="I4">
        <f>Data!$E7+$B$21</f>
        <v>71.5</v>
      </c>
      <c r="J4">
        <f>Data!$C8</f>
        <v>6</v>
      </c>
      <c r="K4">
        <f>Data!$E8+$B$21</f>
        <v>71.5</v>
      </c>
      <c r="L4">
        <f>Data!$C9</f>
        <v>6</v>
      </c>
      <c r="M4">
        <f>Data!$E9+$B$21*0.5</f>
        <v>70.75</v>
      </c>
      <c r="N4">
        <f>Data!$C10</f>
        <v>5</v>
      </c>
      <c r="O4">
        <f>Data!$E10+$B$21</f>
        <v>81.5</v>
      </c>
      <c r="P4">
        <f>Data!$C11</f>
        <v>5</v>
      </c>
      <c r="Q4">
        <f>Data!$E11+$B$21</f>
        <v>91.5</v>
      </c>
      <c r="R4">
        <f>Data!$C12</f>
        <v>10</v>
      </c>
      <c r="S4">
        <f>Data!$E12+$B$21</f>
        <v>51.5</v>
      </c>
      <c r="T4">
        <f>Data!$C13</f>
        <v>10</v>
      </c>
      <c r="U4">
        <f>Data!$E13+$B$21*0.5</f>
        <v>50.75</v>
      </c>
      <c r="V4">
        <f>Data!$C14</f>
        <v>12.5</v>
      </c>
      <c r="W4">
        <f>Data!$E14+$B$21</f>
        <v>26.5</v>
      </c>
      <c r="X4">
        <f>Data!$C15</f>
        <v>8</v>
      </c>
      <c r="Y4">
        <f>Data!$E15+$B$21*0.5</f>
        <v>50.75</v>
      </c>
      <c r="Z4">
        <f>Data!$C16</f>
        <v>10</v>
      </c>
      <c r="AA4">
        <f>Data!$E16+$B$21</f>
        <v>40.5</v>
      </c>
      <c r="AB4">
        <f>Data!$C17</f>
        <v>10</v>
      </c>
      <c r="AC4">
        <f>Data!$E17+$B$21</f>
        <v>36.5</v>
      </c>
    </row>
    <row r="5" spans="1:29" x14ac:dyDescent="0.3">
      <c r="A5" t="s">
        <v>29</v>
      </c>
      <c r="B5">
        <f>Data!$B4-$B$20</f>
        <v>14.25</v>
      </c>
      <c r="C5">
        <f>Data!$F4</f>
        <v>35</v>
      </c>
      <c r="D5">
        <f>Data!$B5-$B$20</f>
        <v>7.25</v>
      </c>
      <c r="E5">
        <f>Data!$F5</f>
        <v>70</v>
      </c>
      <c r="F5">
        <f>Data!$B6-$B$20</f>
        <v>10.75</v>
      </c>
      <c r="G5">
        <f>Data!$F6</f>
        <v>30</v>
      </c>
      <c r="H5">
        <f>Data!$B7-$B$20</f>
        <v>14.25</v>
      </c>
      <c r="I5">
        <f>Data!$F7</f>
        <v>50</v>
      </c>
      <c r="J5">
        <f>Data!$B8-$B$20</f>
        <v>9.25</v>
      </c>
      <c r="K5">
        <f>Data!$F8</f>
        <v>50</v>
      </c>
      <c r="L5">
        <f>Data!$B9-$B$20*0.5</f>
        <v>9.625</v>
      </c>
      <c r="M5">
        <f>Data!$F9</f>
        <v>50</v>
      </c>
      <c r="N5">
        <f>Data!$B10-$B$20</f>
        <v>9.25</v>
      </c>
      <c r="O5">
        <f>Data!$F10</f>
        <v>70</v>
      </c>
      <c r="P5">
        <f>Data!$B11-$B$20</f>
        <v>9.25</v>
      </c>
      <c r="Q5">
        <f>Data!$F11</f>
        <v>80</v>
      </c>
      <c r="R5">
        <f>Data!$B12-$B$20</f>
        <v>19.25</v>
      </c>
      <c r="S5">
        <f>Data!$F12</f>
        <v>20</v>
      </c>
      <c r="T5">
        <f>Data!$B13-$B$20*0.5</f>
        <v>19.625</v>
      </c>
      <c r="U5">
        <f>Data!$F13</f>
        <v>20</v>
      </c>
      <c r="V5">
        <f>Data!$B14-$B$20</f>
        <v>24.25</v>
      </c>
      <c r="W5">
        <f>Data!$F14</f>
        <v>10</v>
      </c>
      <c r="X5">
        <f>Data!$B15-$B$20</f>
        <v>14.25</v>
      </c>
      <c r="Y5">
        <f>Data!$F15</f>
        <v>25</v>
      </c>
      <c r="Z5">
        <f>Data!$B16-$B$20</f>
        <v>19.25</v>
      </c>
      <c r="AA5">
        <f>Data!$F16</f>
        <v>10</v>
      </c>
      <c r="AB5">
        <f>Data!$B17-$B$20</f>
        <v>19.25</v>
      </c>
      <c r="AC5">
        <f>Data!$F17</f>
        <v>13.75</v>
      </c>
    </row>
    <row r="6" spans="1:29" x14ac:dyDescent="0.3">
      <c r="B6">
        <f>Data!$B4+$B$20</f>
        <v>15.75</v>
      </c>
      <c r="C6">
        <f>Data!$F4</f>
        <v>35</v>
      </c>
      <c r="D6">
        <f>Data!$B5+$B$20</f>
        <v>8.75</v>
      </c>
      <c r="E6">
        <f>Data!$F5</f>
        <v>70</v>
      </c>
      <c r="F6">
        <f>Data!$B6+$B$20</f>
        <v>12.25</v>
      </c>
      <c r="G6">
        <f>Data!$F6</f>
        <v>30</v>
      </c>
      <c r="H6">
        <f>Data!$B7+$B$20</f>
        <v>15.75</v>
      </c>
      <c r="I6">
        <f>Data!$F7</f>
        <v>50</v>
      </c>
      <c r="J6">
        <f>Data!$B8+$B$20</f>
        <v>10.75</v>
      </c>
      <c r="K6">
        <f>Data!$F8</f>
        <v>50</v>
      </c>
      <c r="L6">
        <f>Data!$B9+$B$20*0.5</f>
        <v>10.375</v>
      </c>
      <c r="M6">
        <f>Data!$F9</f>
        <v>50</v>
      </c>
      <c r="N6">
        <f>Data!$B10+$B$20</f>
        <v>10.75</v>
      </c>
      <c r="O6">
        <f>Data!$F10</f>
        <v>70</v>
      </c>
      <c r="P6">
        <f>Data!$B11+$B$20</f>
        <v>10.75</v>
      </c>
      <c r="Q6">
        <f>Data!$F11</f>
        <v>80</v>
      </c>
      <c r="R6">
        <f>Data!$B12+$B$20</f>
        <v>20.75</v>
      </c>
      <c r="S6">
        <f>Data!$F12</f>
        <v>20</v>
      </c>
      <c r="T6">
        <f>Data!$B13+$B$20*0.5</f>
        <v>20.375</v>
      </c>
      <c r="U6">
        <f>Data!$F13</f>
        <v>20</v>
      </c>
      <c r="V6">
        <f>Data!$B14+$B$20</f>
        <v>25.75</v>
      </c>
      <c r="W6">
        <f>Data!$F14</f>
        <v>10</v>
      </c>
      <c r="X6">
        <f>Data!$B15+$B$20</f>
        <v>15.75</v>
      </c>
      <c r="Y6">
        <f>Data!$F15</f>
        <v>25</v>
      </c>
      <c r="Z6">
        <f>Data!$B16+$B$20</f>
        <v>20.75</v>
      </c>
      <c r="AA6">
        <f>Data!$F16</f>
        <v>10</v>
      </c>
      <c r="AB6">
        <f>Data!$B17+$B$20</f>
        <v>20.75</v>
      </c>
      <c r="AC6">
        <f>Data!$F17</f>
        <v>13.75</v>
      </c>
    </row>
    <row r="7" spans="1:29" x14ac:dyDescent="0.3">
      <c r="A7" t="s">
        <v>28</v>
      </c>
      <c r="B7">
        <f>Data!$D4</f>
        <v>30</v>
      </c>
      <c r="C7">
        <f>Data!$E4-$B$21</f>
        <v>68.5</v>
      </c>
      <c r="D7">
        <f>Data!$D5</f>
        <v>15</v>
      </c>
      <c r="E7">
        <f>Data!$E5-$B$21</f>
        <v>78.5</v>
      </c>
      <c r="F7">
        <f>Data!$D6</f>
        <v>26.25</v>
      </c>
      <c r="G7">
        <f>Data!$E6-$B$21</f>
        <v>48.5</v>
      </c>
      <c r="H7">
        <f>Data!$D7</f>
        <v>27.5</v>
      </c>
      <c r="I7">
        <f>Data!$E7-$B$21</f>
        <v>68.5</v>
      </c>
      <c r="J7">
        <f>Data!$D8</f>
        <v>20</v>
      </c>
      <c r="K7">
        <f>Data!$E8-$B$21</f>
        <v>68.5</v>
      </c>
      <c r="L7">
        <f>Data!$D9</f>
        <v>20</v>
      </c>
      <c r="M7">
        <f>Data!$E9-$B$21*0.5</f>
        <v>69.25</v>
      </c>
      <c r="N7">
        <f>Data!$D10</f>
        <v>16.25</v>
      </c>
      <c r="O7">
        <f>Data!$E10-$B$21</f>
        <v>78.5</v>
      </c>
      <c r="P7">
        <f>Data!$D11</f>
        <v>15</v>
      </c>
      <c r="Q7">
        <f>Data!$E11-$B$21</f>
        <v>88.5</v>
      </c>
      <c r="R7">
        <f>Data!$D12</f>
        <v>47.5</v>
      </c>
      <c r="S7">
        <f>Data!$E12-$B$21</f>
        <v>48.5</v>
      </c>
      <c r="T7">
        <f>Data!$D13</f>
        <v>40</v>
      </c>
      <c r="U7">
        <f>Data!$E13-$B$21</f>
        <v>48.5</v>
      </c>
      <c r="V7">
        <f>Data!$D14</f>
        <v>100</v>
      </c>
      <c r="W7">
        <f>Data!$E14-$B$21</f>
        <v>23.5</v>
      </c>
      <c r="X7">
        <f>Data!$D15</f>
        <v>36.25</v>
      </c>
      <c r="Y7">
        <f>Data!$E15-$B$21</f>
        <v>48.5</v>
      </c>
      <c r="Z7">
        <f>Data!$D16</f>
        <v>50</v>
      </c>
      <c r="AA7">
        <f>Data!$E16-$B$21</f>
        <v>37.5</v>
      </c>
      <c r="AB7">
        <f>Data!$D17</f>
        <v>60</v>
      </c>
      <c r="AC7">
        <f>Data!$E17-$B$21</f>
        <v>33.5</v>
      </c>
    </row>
    <row r="8" spans="1:29" x14ac:dyDescent="0.3">
      <c r="B8">
        <f>Data!$D4</f>
        <v>30</v>
      </c>
      <c r="C8">
        <f>Data!$E4+$B$21</f>
        <v>71.5</v>
      </c>
      <c r="D8">
        <f>Data!$D5</f>
        <v>15</v>
      </c>
      <c r="E8">
        <f>Data!$E5+$B$21</f>
        <v>81.5</v>
      </c>
      <c r="F8">
        <f>Data!$D6</f>
        <v>26.25</v>
      </c>
      <c r="G8">
        <f>Data!$E6+$B$21</f>
        <v>51.5</v>
      </c>
      <c r="H8">
        <f>Data!$D7</f>
        <v>27.5</v>
      </c>
      <c r="I8">
        <f>Data!$E7+$B$21</f>
        <v>71.5</v>
      </c>
      <c r="J8">
        <f>Data!$D8</f>
        <v>20</v>
      </c>
      <c r="K8">
        <f>Data!$E8+$B$21</f>
        <v>71.5</v>
      </c>
      <c r="L8">
        <f>Data!$D9</f>
        <v>20</v>
      </c>
      <c r="M8">
        <f>Data!$E9+$B$21*0.5</f>
        <v>70.75</v>
      </c>
      <c r="N8">
        <f>Data!$D10</f>
        <v>16.25</v>
      </c>
      <c r="O8">
        <f>Data!$E10+$B$21</f>
        <v>81.5</v>
      </c>
      <c r="P8">
        <f>Data!$D11</f>
        <v>15</v>
      </c>
      <c r="Q8">
        <f>Data!$E11+$B$21</f>
        <v>91.5</v>
      </c>
      <c r="R8">
        <f>Data!$D12</f>
        <v>47.5</v>
      </c>
      <c r="S8">
        <f>Data!$E12+$B$21</f>
        <v>51.5</v>
      </c>
      <c r="T8">
        <f>Data!$D13</f>
        <v>40</v>
      </c>
      <c r="U8">
        <f>Data!$E13+$B$21</f>
        <v>51.5</v>
      </c>
      <c r="V8">
        <f>Data!$D14</f>
        <v>100</v>
      </c>
      <c r="W8">
        <f>Data!$E14+$B$21</f>
        <v>26.5</v>
      </c>
      <c r="X8">
        <f>Data!$D15</f>
        <v>36.25</v>
      </c>
      <c r="Y8">
        <f>Data!$E15+$B$21</f>
        <v>51.5</v>
      </c>
      <c r="Z8">
        <f>Data!$D16</f>
        <v>50</v>
      </c>
      <c r="AA8">
        <f>Data!$E16+$B$21</f>
        <v>40.5</v>
      </c>
      <c r="AB8">
        <f>Data!$D17</f>
        <v>60</v>
      </c>
      <c r="AC8">
        <f>Data!$E17+$B$21</f>
        <v>36.5</v>
      </c>
    </row>
    <row r="9" spans="1:29" x14ac:dyDescent="0.3">
      <c r="A9" t="s">
        <v>30</v>
      </c>
      <c r="B9">
        <f>Data!$B4-$B$20</f>
        <v>14.25</v>
      </c>
      <c r="C9">
        <f>Data!$G4</f>
        <v>90</v>
      </c>
      <c r="D9">
        <f>Data!$B5-$B$20</f>
        <v>7.25</v>
      </c>
      <c r="E9">
        <f>Data!$G5</f>
        <v>90</v>
      </c>
      <c r="F9">
        <f>Data!$B6-$B$20</f>
        <v>10.75</v>
      </c>
      <c r="G9">
        <f>Data!$G6</f>
        <v>70</v>
      </c>
      <c r="H9">
        <f>Data!$B7-$B$20*0.5</f>
        <v>14.625</v>
      </c>
      <c r="I9">
        <v>90</v>
      </c>
      <c r="J9">
        <f>Data!$B8-$B$20</f>
        <v>9.25</v>
      </c>
      <c r="K9">
        <f>Data!$G8</f>
        <v>90</v>
      </c>
      <c r="L9">
        <f>Data!$B9-$B$20</f>
        <v>9.25</v>
      </c>
      <c r="M9">
        <f>Data!$G9</f>
        <v>84.25</v>
      </c>
      <c r="N9">
        <f>Data!$B10-$B$20</f>
        <v>9.25</v>
      </c>
      <c r="O9">
        <f>Data!$G10</f>
        <v>95</v>
      </c>
      <c r="P9">
        <f>Data!$B11-$B$20</f>
        <v>9.25</v>
      </c>
      <c r="Q9">
        <f>Data!$G11</f>
        <v>100</v>
      </c>
      <c r="R9">
        <f>Data!$B12-$B$20</f>
        <v>19.25</v>
      </c>
      <c r="S9">
        <f>Data!$G12</f>
        <v>70</v>
      </c>
      <c r="T9">
        <f>Data!$B13-$B$20</f>
        <v>19.25</v>
      </c>
      <c r="U9">
        <f>Data!$G13</f>
        <v>75</v>
      </c>
      <c r="V9">
        <f>Data!$B14-$B$20</f>
        <v>24.25</v>
      </c>
      <c r="W9">
        <f>Data!$G14</f>
        <v>50</v>
      </c>
      <c r="X9">
        <f>Data!$B15-$B$20</f>
        <v>14.25</v>
      </c>
      <c r="Y9">
        <f>Data!$G15</f>
        <v>72.5</v>
      </c>
      <c r="Z9">
        <f>Data!$B16-$B$20</f>
        <v>19.25</v>
      </c>
      <c r="AA9">
        <f>Data!$G16</f>
        <v>50</v>
      </c>
      <c r="AB9">
        <f>Data!$B17-$B$20*0.5</f>
        <v>19.625</v>
      </c>
      <c r="AC9">
        <f>Data!$G17</f>
        <v>50</v>
      </c>
    </row>
    <row r="10" spans="1:29" x14ac:dyDescent="0.3">
      <c r="B10">
        <f>Data!$B4+$B$20</f>
        <v>15.75</v>
      </c>
      <c r="C10">
        <f>Data!$G4</f>
        <v>90</v>
      </c>
      <c r="D10">
        <f>Data!$B5+$B$20</f>
        <v>8.75</v>
      </c>
      <c r="E10">
        <f>Data!$G5</f>
        <v>90</v>
      </c>
      <c r="F10">
        <f>Data!$B6+$B$20</f>
        <v>12.25</v>
      </c>
      <c r="G10">
        <f>Data!$G6</f>
        <v>70</v>
      </c>
      <c r="H10">
        <f>Data!$B7+$B$20*0.5</f>
        <v>15.375</v>
      </c>
      <c r="I10">
        <v>90</v>
      </c>
      <c r="J10">
        <f>Data!$B8+$B$20</f>
        <v>10.75</v>
      </c>
      <c r="K10">
        <f>Data!$G8</f>
        <v>90</v>
      </c>
      <c r="L10">
        <f>Data!$B9+$B$20</f>
        <v>10.75</v>
      </c>
      <c r="M10">
        <f>Data!$G9</f>
        <v>84.25</v>
      </c>
      <c r="N10">
        <f>Data!$B10+$B$20</f>
        <v>10.75</v>
      </c>
      <c r="O10">
        <f>Data!$G10</f>
        <v>95</v>
      </c>
      <c r="P10">
        <f>Data!$B11+$B$20</f>
        <v>10.75</v>
      </c>
      <c r="Q10">
        <f>Data!$G11</f>
        <v>100</v>
      </c>
      <c r="R10">
        <f>Data!$B12+$B$20</f>
        <v>20.75</v>
      </c>
      <c r="S10">
        <f>Data!$G12</f>
        <v>70</v>
      </c>
      <c r="T10">
        <f>Data!$B13+$B$20</f>
        <v>20.75</v>
      </c>
      <c r="U10">
        <f>Data!$G13</f>
        <v>75</v>
      </c>
      <c r="V10">
        <f>Data!$B14+$B$20</f>
        <v>25.75</v>
      </c>
      <c r="W10">
        <f>Data!$G14</f>
        <v>50</v>
      </c>
      <c r="X10">
        <f>Data!$B15+$B$20</f>
        <v>15.75</v>
      </c>
      <c r="Y10">
        <f>Data!$G15</f>
        <v>72.5</v>
      </c>
      <c r="Z10">
        <f>Data!$B16+$B$20</f>
        <v>20.75</v>
      </c>
      <c r="AA10">
        <f>Data!$G16</f>
        <v>50</v>
      </c>
      <c r="AB10">
        <f>Data!$B17+$B$20*0.5</f>
        <v>20.375</v>
      </c>
      <c r="AC10">
        <f>Data!$G17</f>
        <v>50</v>
      </c>
    </row>
    <row r="13" spans="1:29" x14ac:dyDescent="0.3">
      <c r="D13" t="s">
        <v>32</v>
      </c>
      <c r="E13" t="s">
        <v>33</v>
      </c>
      <c r="G13" t="s">
        <v>36</v>
      </c>
    </row>
    <row r="14" spans="1:29" x14ac:dyDescent="0.3">
      <c r="D14">
        <f>B2</f>
        <v>15</v>
      </c>
      <c r="E14">
        <f>C2</f>
        <v>70</v>
      </c>
      <c r="G14">
        <f t="shared" ref="G14:G27" si="0">ABS($C$26*$D14+$C$25-$E14)</f>
        <v>11.799999999999997</v>
      </c>
    </row>
    <row r="15" spans="1:29" x14ac:dyDescent="0.3">
      <c r="D15">
        <f>D2</f>
        <v>8</v>
      </c>
      <c r="E15">
        <f>E2</f>
        <v>80</v>
      </c>
      <c r="G15">
        <f t="shared" si="0"/>
        <v>1.4399999999999977</v>
      </c>
    </row>
    <row r="16" spans="1:29" x14ac:dyDescent="0.3">
      <c r="D16">
        <f>F2</f>
        <v>11.5</v>
      </c>
      <c r="E16">
        <f>G2</f>
        <v>50</v>
      </c>
      <c r="G16">
        <f t="shared" si="0"/>
        <v>19.819999999999993</v>
      </c>
    </row>
    <row r="17" spans="1:10" x14ac:dyDescent="0.3">
      <c r="D17">
        <f>H2</f>
        <v>15</v>
      </c>
      <c r="E17">
        <f>I2</f>
        <v>70</v>
      </c>
      <c r="G17">
        <f t="shared" si="0"/>
        <v>11.799999999999997</v>
      </c>
    </row>
    <row r="18" spans="1:10" x14ac:dyDescent="0.3">
      <c r="D18">
        <f>J2</f>
        <v>10</v>
      </c>
      <c r="E18">
        <f>K2</f>
        <v>70</v>
      </c>
      <c r="G18">
        <f t="shared" si="0"/>
        <v>4.8000000000000114</v>
      </c>
    </row>
    <row r="19" spans="1:10" x14ac:dyDescent="0.3">
      <c r="D19">
        <f>L2</f>
        <v>10</v>
      </c>
      <c r="E19">
        <f>M2</f>
        <v>70</v>
      </c>
      <c r="G19">
        <f t="shared" si="0"/>
        <v>4.8000000000000114</v>
      </c>
    </row>
    <row r="20" spans="1:10" x14ac:dyDescent="0.3">
      <c r="A20" t="s">
        <v>38</v>
      </c>
      <c r="B20">
        <v>0.75</v>
      </c>
      <c r="D20">
        <f>N2</f>
        <v>10</v>
      </c>
      <c r="E20">
        <f>O2</f>
        <v>80</v>
      </c>
      <c r="G20">
        <f t="shared" si="0"/>
        <v>5.1999999999999886</v>
      </c>
    </row>
    <row r="21" spans="1:10" x14ac:dyDescent="0.3">
      <c r="A21" t="s">
        <v>39</v>
      </c>
      <c r="B21">
        <v>1.5</v>
      </c>
      <c r="D21">
        <f>P2</f>
        <v>10</v>
      </c>
      <c r="E21">
        <f>Q2</f>
        <v>90</v>
      </c>
      <c r="G21">
        <f t="shared" si="0"/>
        <v>15.199999999999989</v>
      </c>
    </row>
    <row r="22" spans="1:10" x14ac:dyDescent="0.3">
      <c r="D22">
        <f>R2</f>
        <v>20</v>
      </c>
      <c r="E22">
        <f>S2</f>
        <v>50</v>
      </c>
      <c r="G22">
        <f t="shared" si="0"/>
        <v>8.3999999999999915</v>
      </c>
    </row>
    <row r="23" spans="1:10" x14ac:dyDescent="0.3">
      <c r="A23" s="7" t="s">
        <v>31</v>
      </c>
      <c r="D23">
        <f>T2</f>
        <v>20</v>
      </c>
      <c r="E23">
        <f>U2</f>
        <v>50</v>
      </c>
      <c r="G23">
        <f t="shared" si="0"/>
        <v>8.3999999999999915</v>
      </c>
    </row>
    <row r="24" spans="1:10" x14ac:dyDescent="0.3">
      <c r="D24">
        <f>V2</f>
        <v>25</v>
      </c>
      <c r="E24">
        <f>W2</f>
        <v>25</v>
      </c>
      <c r="G24">
        <f t="shared" si="0"/>
        <v>0</v>
      </c>
    </row>
    <row r="25" spans="1:10" x14ac:dyDescent="0.3">
      <c r="B25" t="s">
        <v>34</v>
      </c>
      <c r="C25">
        <v>108</v>
      </c>
      <c r="D25">
        <f>X2</f>
        <v>15</v>
      </c>
      <c r="E25">
        <f>Y2</f>
        <v>50</v>
      </c>
      <c r="G25">
        <f t="shared" si="0"/>
        <v>8.2000000000000028</v>
      </c>
    </row>
    <row r="26" spans="1:10" x14ac:dyDescent="0.3">
      <c r="B26" t="s">
        <v>35</v>
      </c>
      <c r="C26">
        <v>-3.32</v>
      </c>
      <c r="D26">
        <f>Z2</f>
        <v>20</v>
      </c>
      <c r="E26">
        <f>AA2</f>
        <v>39</v>
      </c>
      <c r="G26">
        <f t="shared" si="0"/>
        <v>2.6000000000000085</v>
      </c>
      <c r="J26">
        <v>111</v>
      </c>
    </row>
    <row r="27" spans="1:10" x14ac:dyDescent="0.3">
      <c r="D27">
        <f>AB2</f>
        <v>20</v>
      </c>
      <c r="E27">
        <f>AC2</f>
        <v>35</v>
      </c>
      <c r="G27">
        <f t="shared" si="0"/>
        <v>6.6000000000000085</v>
      </c>
      <c r="J27">
        <v>-3.5</v>
      </c>
    </row>
    <row r="29" spans="1:10" x14ac:dyDescent="0.3">
      <c r="B29" t="s">
        <v>37</v>
      </c>
      <c r="G29">
        <f>SUM(G14:G27)</f>
        <v>109.05999999999999</v>
      </c>
      <c r="J29">
        <v>112.75</v>
      </c>
    </row>
    <row r="30" spans="1:10" x14ac:dyDescent="0.3">
      <c r="B30">
        <v>0</v>
      </c>
      <c r="C30">
        <f>$C$25</f>
        <v>108</v>
      </c>
    </row>
    <row r="31" spans="1:10" x14ac:dyDescent="0.3">
      <c r="B31">
        <f>-$C$25/$C$26</f>
        <v>32.53012048192771</v>
      </c>
      <c r="C3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Data</vt:lpstr>
      <vt:lpstr>Plotting series</vt:lpstr>
      <vt:lpstr>Sheet2</vt:lpstr>
      <vt:lpstr>Chart medians and quartiles</vt:lpstr>
      <vt:lpstr>Chart medians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Martino TRAVAGNIN</dc:creator>
  <cp:lastModifiedBy>reviewer</cp:lastModifiedBy>
  <cp:lastPrinted>2018-04-11T15:20:50Z</cp:lastPrinted>
  <dcterms:created xsi:type="dcterms:W3CDTF">2017-10-26T14:43:34Z</dcterms:created>
  <dcterms:modified xsi:type="dcterms:W3CDTF">2018-06-14T14:45:31Z</dcterms:modified>
</cp:coreProperties>
</file>